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7B3E399-8C6F-4C94-9827-335693FC5CC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Taul2" sheetId="9" r:id="rId2"/>
    <sheet name="Taul1" sheetId="8" r:id="rId3"/>
    <sheet name="MYP, MSS" sheetId="6" r:id="rId4"/>
    <sheet name="Arvo-ottelut" sheetId="3" r:id="rId5"/>
    <sheet name="Kärkilyönnit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61" i="1" l="1"/>
  <c r="AJ63" i="1"/>
  <c r="F551" i="9" l="1"/>
  <c r="AH58" i="1"/>
  <c r="AH57" i="1" l="1"/>
  <c r="AH62" i="1"/>
  <c r="AH63" i="1"/>
  <c r="K64" i="1"/>
  <c r="J64" i="1"/>
  <c r="I64" i="1"/>
  <c r="H64" i="1"/>
  <c r="K63" i="1"/>
  <c r="J63" i="1"/>
  <c r="I63" i="1"/>
  <c r="H63" i="1"/>
  <c r="K62" i="1"/>
  <c r="J62" i="1"/>
  <c r="I62" i="1"/>
  <c r="H62" i="1"/>
  <c r="K65" i="1"/>
  <c r="J65" i="1"/>
  <c r="I65" i="1"/>
  <c r="H65" i="1"/>
  <c r="AN52" i="1"/>
  <c r="AG31" i="1"/>
  <c r="V14" i="3"/>
  <c r="E54" i="7" l="1"/>
  <c r="E60" i="7" s="1"/>
  <c r="S54" i="7"/>
  <c r="S60" i="7" s="1"/>
  <c r="R54" i="7"/>
  <c r="R60" i="7" s="1"/>
  <c r="P54" i="7"/>
  <c r="P60" i="7" s="1"/>
  <c r="O54" i="7"/>
  <c r="O60" i="7" s="1"/>
  <c r="M54" i="7"/>
  <c r="M60" i="7" s="1"/>
  <c r="L54" i="7"/>
  <c r="L60" i="7" s="1"/>
  <c r="J54" i="7"/>
  <c r="J60" i="7" s="1"/>
  <c r="I54" i="7"/>
  <c r="I60" i="7" s="1"/>
  <c r="G54" i="7"/>
  <c r="G60" i="7" s="1"/>
  <c r="F54" i="7"/>
  <c r="F60" i="7" s="1"/>
  <c r="S27" i="7"/>
  <c r="S59" i="7" s="1"/>
  <c r="R27" i="7"/>
  <c r="P27" i="7"/>
  <c r="P59" i="7" s="1"/>
  <c r="O27" i="7"/>
  <c r="O59" i="7" s="1"/>
  <c r="M27" i="7"/>
  <c r="M59" i="7" s="1"/>
  <c r="L27" i="7"/>
  <c r="J27" i="7"/>
  <c r="J59" i="7" s="1"/>
  <c r="I27" i="7"/>
  <c r="I59" i="7" s="1"/>
  <c r="G27" i="7"/>
  <c r="G59" i="7" s="1"/>
  <c r="F27" i="7"/>
  <c r="F59" i="7" s="1"/>
  <c r="E27" i="7"/>
  <c r="E59" i="7" s="1"/>
  <c r="N27" i="7" l="1"/>
  <c r="N59" i="7" s="1"/>
  <c r="T59" i="7"/>
  <c r="L59" i="7"/>
  <c r="R59" i="7"/>
  <c r="K27" i="7"/>
  <c r="K59" i="7" s="1"/>
  <c r="Q27" i="7"/>
  <c r="Q59" i="7" s="1"/>
  <c r="H27" i="7"/>
  <c r="H59" i="7" s="1"/>
  <c r="K54" i="7"/>
  <c r="K60" i="7" s="1"/>
  <c r="Q54" i="7"/>
  <c r="Q60" i="7" s="1"/>
  <c r="H54" i="7"/>
  <c r="H60" i="7" s="1"/>
  <c r="N54" i="7"/>
  <c r="N60" i="7" s="1"/>
  <c r="T54" i="7"/>
  <c r="T60" i="7" s="1"/>
  <c r="AH79" i="1"/>
  <c r="AH85" i="1"/>
  <c r="U30" i="1" l="1"/>
  <c r="E30" i="1"/>
  <c r="AH70" i="1"/>
  <c r="AN51" i="1" l="1"/>
  <c r="AN50" i="1" l="1"/>
  <c r="AN49" i="1"/>
  <c r="AN48" i="1"/>
  <c r="AN47" i="1"/>
  <c r="AN46" i="1"/>
  <c r="AN45" i="1"/>
  <c r="AN44" i="1"/>
  <c r="K94" i="1" l="1"/>
  <c r="J94" i="1"/>
  <c r="H94" i="1"/>
  <c r="AP30" i="1" l="1"/>
  <c r="Y30" i="1"/>
  <c r="X30" i="1"/>
  <c r="W30" i="1"/>
  <c r="V30" i="1"/>
  <c r="K8" i="6" l="1"/>
  <c r="K6" i="6"/>
  <c r="O12" i="6"/>
  <c r="N12" i="6"/>
  <c r="M12" i="6"/>
  <c r="L12" i="6"/>
  <c r="K12" i="6"/>
  <c r="AS9" i="6"/>
  <c r="AQ9" i="6"/>
  <c r="AR9" i="6" s="1"/>
  <c r="AP9" i="6"/>
  <c r="AO9" i="6"/>
  <c r="AN9" i="6"/>
  <c r="AM9" i="6"/>
  <c r="AG9" i="6"/>
  <c r="AE9" i="6"/>
  <c r="I14" i="6" s="1"/>
  <c r="AD9" i="6"/>
  <c r="AC9" i="6"/>
  <c r="G14" i="6" s="1"/>
  <c r="AB9" i="6"/>
  <c r="AA9" i="6"/>
  <c r="E14" i="6" s="1"/>
  <c r="W9" i="6"/>
  <c r="U9" i="6"/>
  <c r="T9" i="6"/>
  <c r="S9" i="6"/>
  <c r="R9" i="6"/>
  <c r="Q9" i="6"/>
  <c r="I9" i="6"/>
  <c r="I13" i="6" s="1"/>
  <c r="H9" i="6"/>
  <c r="H13" i="6" s="1"/>
  <c r="G9" i="6"/>
  <c r="G13" i="6" s="1"/>
  <c r="F9" i="6"/>
  <c r="F13" i="6" s="1"/>
  <c r="E9" i="6"/>
  <c r="E13" i="6" s="1"/>
  <c r="E15" i="6" s="1"/>
  <c r="N13" i="6" l="1"/>
  <c r="L13" i="6"/>
  <c r="M13" i="6"/>
  <c r="I15" i="6"/>
  <c r="O13" i="6"/>
  <c r="K9" i="6"/>
  <c r="K13" i="6" s="1"/>
  <c r="J13" i="6" s="1"/>
  <c r="V9" i="6"/>
  <c r="J9" i="6"/>
  <c r="G15" i="6"/>
  <c r="K14" i="6"/>
  <c r="K15" i="6" s="1"/>
  <c r="J15" i="6" s="1"/>
  <c r="F14" i="6"/>
  <c r="H14" i="6"/>
  <c r="H15" i="6" s="1"/>
  <c r="M15" i="6" s="1"/>
  <c r="O15" i="6"/>
  <c r="L14" i="6"/>
  <c r="M14" i="6"/>
  <c r="O14" i="6"/>
  <c r="AF9" i="6"/>
  <c r="J14" i="6" l="1"/>
  <c r="N14" i="6"/>
  <c r="F15" i="6"/>
  <c r="N15" i="6" s="1"/>
  <c r="L15" i="6" l="1"/>
  <c r="F30" i="1" l="1"/>
  <c r="G30" i="1"/>
  <c r="G35" i="1" s="1"/>
  <c r="H30" i="1"/>
  <c r="H35" i="1" s="1"/>
  <c r="I30" i="1"/>
  <c r="I35" i="1" s="1"/>
  <c r="E35" i="1"/>
  <c r="AL30" i="1"/>
  <c r="AM30" i="1"/>
  <c r="AN30" i="1"/>
  <c r="AO30" i="1"/>
  <c r="AQ30" i="1"/>
  <c r="I36" i="1"/>
  <c r="H36" i="1"/>
  <c r="G36" i="1"/>
  <c r="F36" i="1"/>
  <c r="E36" i="1"/>
  <c r="T40" i="1"/>
  <c r="M30" i="1"/>
  <c r="L30" i="1"/>
  <c r="T30" i="1" s="1"/>
  <c r="K30" i="1"/>
  <c r="J30" i="1"/>
  <c r="T20" i="1"/>
  <c r="O20" i="1"/>
  <c r="T19" i="1"/>
  <c r="O19" i="1"/>
  <c r="T18" i="1"/>
  <c r="O18" i="1"/>
  <c r="T17" i="1"/>
  <c r="O17" i="1"/>
  <c r="T16" i="1"/>
  <c r="O16" i="1"/>
  <c r="T15" i="1"/>
  <c r="O15" i="1"/>
  <c r="T14" i="1"/>
  <c r="O14" i="1"/>
  <c r="T13" i="1"/>
  <c r="O13" i="1"/>
  <c r="T12" i="1"/>
  <c r="O12" i="1"/>
  <c r="T11" i="1"/>
  <c r="O11" i="1"/>
  <c r="T10" i="1"/>
  <c r="O9" i="1"/>
  <c r="O6" i="1"/>
  <c r="P29" i="3"/>
  <c r="O29" i="3"/>
  <c r="M29" i="3"/>
  <c r="I29" i="3"/>
  <c r="G29" i="3"/>
  <c r="P14" i="3"/>
  <c r="O14" i="3"/>
  <c r="N14" i="3"/>
  <c r="M14" i="3"/>
  <c r="I14" i="3"/>
  <c r="G14" i="3"/>
  <c r="F35" i="1"/>
  <c r="AA30" i="1"/>
  <c r="L35" i="1" l="1"/>
  <c r="O30" i="1"/>
  <c r="O35" i="1" s="1"/>
  <c r="O38" i="1" s="1"/>
  <c r="F38" i="1"/>
  <c r="L36" i="1"/>
  <c r="H38" i="1"/>
  <c r="K36" i="1"/>
  <c r="I38" i="1"/>
  <c r="M36" i="1"/>
  <c r="N36" i="1"/>
  <c r="Z30" i="1" s="1"/>
  <c r="E38" i="1"/>
  <c r="M35" i="1"/>
  <c r="K35" i="1"/>
  <c r="G38" i="1"/>
  <c r="D32" i="1"/>
  <c r="N30" i="1" l="1"/>
  <c r="N35" i="1" s="1"/>
  <c r="N38" i="1"/>
  <c r="K38" i="1"/>
  <c r="L38" i="1"/>
  <c r="M38" i="1"/>
</calcChain>
</file>

<file path=xl/sharedStrings.xml><?xml version="1.0" encoding="utf-8"?>
<sst xmlns="http://schemas.openxmlformats.org/spreadsheetml/2006/main" count="4358" uniqueCount="1278">
  <si>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</si>
  <si>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</si>
  <si>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</si>
  <si>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</si>
  <si>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</si>
  <si>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</si>
  <si>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</si>
  <si>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</si>
  <si>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</si>
  <si>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</si>
  <si>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</si>
  <si>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</si>
  <si>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</si>
  <si>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</si>
  <si>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</si>
  <si>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</si>
  <si>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</si>
  <si>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</si>
  <si>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</si>
  <si>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</si>
  <si>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</si>
  <si>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</si>
  <si>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</si>
  <si>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</si>
  <si>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</si>
  <si>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</si>
  <si>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</si>
  <si>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</si>
  <si>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</si>
  <si>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</si>
  <si>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</si>
  <si>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</si>
  <si>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</si>
  <si>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</si>
  <si>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</si>
  <si>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</si>
  <si>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</si>
  <si>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</si>
  <si>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</si>
  <si>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</si>
  <si>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</si>
  <si>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</si>
  <si>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</si>
  <si>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</si>
  <si>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</si>
  <si>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</si>
  <si>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</si>
  <si>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</si>
  <si>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</si>
  <si>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</si>
  <si>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</si>
  <si>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</si>
  <si>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</si>
  <si>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</si>
  <si>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</si>
  <si>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</si>
  <si>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</si>
  <si>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5.</t>
  </si>
  <si>
    <t>7.</t>
  </si>
  <si>
    <t>6.</t>
  </si>
  <si>
    <t>1.  ottelu</t>
  </si>
  <si>
    <t>Länsi</t>
  </si>
  <si>
    <t>YKKÖSPESIS</t>
  </si>
  <si>
    <t>2.</t>
  </si>
  <si>
    <t>1.</t>
  </si>
  <si>
    <t>3.</t>
  </si>
  <si>
    <t>ykköspesis</t>
  </si>
  <si>
    <t>suomensarja</t>
  </si>
  <si>
    <t>3.  ottelu</t>
  </si>
  <si>
    <t>hSM</t>
  </si>
  <si>
    <t>Seurat</t>
  </si>
  <si>
    <t>MIEHET</t>
  </si>
  <si>
    <t xml:space="preserve">  2-0  (6-3, 23-6)</t>
  </si>
  <si>
    <t>4994</t>
  </si>
  <si>
    <t>24.07. 2011  Kouvola</t>
  </si>
  <si>
    <t xml:space="preserve">  1-2  (6-1, 2-5, 1-1, 1-3)</t>
  </si>
  <si>
    <t>Miika Rantatorikka</t>
  </si>
  <si>
    <t>5387</t>
  </si>
  <si>
    <t>04.07. 2010  Helsinki</t>
  </si>
  <si>
    <t>28.06. 2009  Kuopio</t>
  </si>
  <si>
    <t xml:space="preserve">  2-1  (0-3, 5-3, 1-0)</t>
  </si>
  <si>
    <t>Itä</t>
  </si>
  <si>
    <t>KPL</t>
  </si>
  <si>
    <t>2v</t>
  </si>
  <si>
    <t>1/4</t>
  </si>
  <si>
    <t>1/3</t>
  </si>
  <si>
    <t>0/1</t>
  </si>
  <si>
    <t>A</t>
  </si>
  <si>
    <t>14/15</t>
  </si>
  <si>
    <t>2/3</t>
  </si>
  <si>
    <t>5/5</t>
  </si>
  <si>
    <t>7/7</t>
  </si>
  <si>
    <t>3/7</t>
  </si>
  <si>
    <t>0/2</t>
  </si>
  <si>
    <t>2/2</t>
  </si>
  <si>
    <t>1/2</t>
  </si>
  <si>
    <t>02.07. 2017  Imatra</t>
  </si>
  <si>
    <t xml:space="preserve">  2-1  (1-0, 1-2, 0-0, 1-0)</t>
  </si>
  <si>
    <t>2/5</t>
  </si>
  <si>
    <t>Matti Latvala</t>
  </si>
  <si>
    <t>16.11.1983   Ilmajoki</t>
  </si>
  <si>
    <t>29.06. 2008  Raahe</t>
  </si>
  <si>
    <t xml:space="preserve">  0-1  (0-2, 2-2)</t>
  </si>
  <si>
    <t>KoU</t>
  </si>
  <si>
    <t>Jussi Järvinen</t>
  </si>
  <si>
    <t>4830</t>
  </si>
  <si>
    <t>Raimo Bragge</t>
  </si>
  <si>
    <t>6312</t>
  </si>
  <si>
    <t>Mikko Kuosmanen</t>
  </si>
  <si>
    <t>Mikko Hylkilä</t>
  </si>
  <si>
    <t xml:space="preserve"> LIITTO - LEHDISTÖ - KORTTI</t>
  </si>
  <si>
    <t xml:space="preserve">  Tulos</t>
  </si>
  <si>
    <t xml:space="preserve">  KL-%</t>
  </si>
  <si>
    <t>17.06. 2011  Alajärvi</t>
  </si>
  <si>
    <t xml:space="preserve">  2-0  (3-1, 8-4)</t>
  </si>
  <si>
    <t>Liitto</t>
  </si>
  <si>
    <t>B - POJAT</t>
  </si>
  <si>
    <t>04.08. 2000  Oulu</t>
  </si>
  <si>
    <t xml:space="preserve">  1-2  (1-0, 4-6, 0-1)</t>
  </si>
  <si>
    <t>1v</t>
  </si>
  <si>
    <t>Markku Uusitalo</t>
  </si>
  <si>
    <t>1237</t>
  </si>
  <si>
    <t>A - POJAT</t>
  </si>
  <si>
    <t>14.07. 2001  Hamina</t>
  </si>
  <si>
    <t xml:space="preserve">  0-2  (1-3, 3-4)</t>
  </si>
  <si>
    <t>s</t>
  </si>
  <si>
    <t>Ismo Juka</t>
  </si>
  <si>
    <t>2340</t>
  </si>
  <si>
    <t>29.06. 2002  Seinäjoki</t>
  </si>
  <si>
    <t xml:space="preserve">  2-1  (4-0, 0-6, 1-0)</t>
  </si>
  <si>
    <t>2p</t>
  </si>
  <si>
    <t>II p</t>
  </si>
  <si>
    <t>Juha Liljeqvist</t>
  </si>
  <si>
    <t>2763</t>
  </si>
  <si>
    <t>19.06. 2004  Hyvinkää</t>
  </si>
  <si>
    <t xml:space="preserve">  2-0  (4-1, 11-10)</t>
  </si>
  <si>
    <t>Matti Iivarinen</t>
  </si>
  <si>
    <t>1435</t>
  </si>
  <si>
    <t>0/3</t>
  </si>
  <si>
    <t>6/8</t>
  </si>
  <si>
    <t>1/1</t>
  </si>
  <si>
    <t>4/6</t>
  </si>
  <si>
    <t>5/7</t>
  </si>
  <si>
    <t>11/18</t>
  </si>
  <si>
    <t>14.</t>
  </si>
  <si>
    <t>KylKai</t>
  </si>
  <si>
    <t>8.</t>
  </si>
  <si>
    <t>KaKa</t>
  </si>
  <si>
    <t>----</t>
  </si>
  <si>
    <t>UPV</t>
  </si>
  <si>
    <t>11.</t>
  </si>
  <si>
    <t>KiPa</t>
  </si>
  <si>
    <t>KoU = Koskenkorvan Urheilijat  (1945),  kasvattajaseura</t>
  </si>
  <si>
    <t>KylKai = Kylävuoren Kaiku, Kurikka</t>
  </si>
  <si>
    <t>KPL = Kouvolan Pallonlyöjät  (1931)</t>
  </si>
  <si>
    <t>UPV = Ulvilan Pesä-Veikot  (1957)</t>
  </si>
  <si>
    <t>KaKa = Kauhajoen Karhu  (1910)</t>
  </si>
  <si>
    <t>KiPa = Kiteen Pallo-90  (1990)</t>
  </si>
  <si>
    <t>10.07. 2001  HP - KoU  0-1  (1-7, 2-2)</t>
  </si>
  <si>
    <t>18.05. 2002  UPV - IPV  1-0  (1-1, 3-2)</t>
  </si>
  <si>
    <t>26.05. 2002  UPV - PuPe  0-1  (3-3, 1-2)</t>
  </si>
  <si>
    <t>07.06. 2002  UPV - KaMa  2-0  (7-1, 10-1)</t>
  </si>
  <si>
    <t xml:space="preserve">  17 v   7 kk 24 pv</t>
  </si>
  <si>
    <t xml:space="preserve">  18 v   6 kk   2 pv</t>
  </si>
  <si>
    <t>6.  ottelu</t>
  </si>
  <si>
    <t xml:space="preserve">  18 v   6 kk 10 pv</t>
  </si>
  <si>
    <t>10.  ottelu</t>
  </si>
  <si>
    <t xml:space="preserve">  18 v   6 kk 22 pv</t>
  </si>
  <si>
    <t>1-0-0</t>
  </si>
  <si>
    <t>Jatkosarja  6.</t>
  </si>
  <si>
    <t>Jatkosarja  4.</t>
  </si>
  <si>
    <t>0-3  SoJy</t>
  </si>
  <si>
    <t>3-2  NJ  (pist.)</t>
  </si>
  <si>
    <t>4-3  Lippo</t>
  </si>
  <si>
    <t>3-0  ViVe</t>
  </si>
  <si>
    <t>1-3  SoJy</t>
  </si>
  <si>
    <t>3-0  KiPa</t>
  </si>
  <si>
    <t>3-0  Lippo</t>
  </si>
  <si>
    <t>1-3  ViVe</t>
  </si>
  <si>
    <t>1-4  ViVe</t>
  </si>
  <si>
    <t>0-3  PattU</t>
  </si>
  <si>
    <t>4-2  KoU</t>
  </si>
  <si>
    <t>1-2  PattU</t>
  </si>
  <si>
    <t>2-3  Kiri</t>
  </si>
  <si>
    <t>3-1  Lippo Pesis</t>
  </si>
  <si>
    <t>0-3  ViVe</t>
  </si>
  <si>
    <t>Jatkosarja  8.</t>
  </si>
  <si>
    <t>0-3  Tahko</t>
  </si>
  <si>
    <t>2-4  KiPe</t>
  </si>
  <si>
    <t xml:space="preserve">      Mitalit</t>
  </si>
  <si>
    <t>3-0  KoU</t>
  </si>
  <si>
    <t>1-2  JoMa</t>
  </si>
  <si>
    <t xml:space="preserve">      Runkosarja TOP-30</t>
  </si>
  <si>
    <t>27.</t>
  </si>
  <si>
    <t>18.</t>
  </si>
  <si>
    <t>17.</t>
  </si>
  <si>
    <t>22.</t>
  </si>
  <si>
    <t>15.</t>
  </si>
  <si>
    <t>20.</t>
  </si>
  <si>
    <t>24.</t>
  </si>
  <si>
    <t>0-0-1</t>
  </si>
  <si>
    <t>19.</t>
  </si>
  <si>
    <t>25.</t>
  </si>
  <si>
    <t>Ylempi loppusarja TOP-10</t>
  </si>
  <si>
    <t>10.</t>
  </si>
  <si>
    <t>SUOMENSARJA</t>
  </si>
  <si>
    <t>KAIKKI OTTELUT</t>
  </si>
  <si>
    <t>YHTEENSÄ</t>
  </si>
  <si>
    <t>01.07. 2018  Joensuu</t>
  </si>
  <si>
    <t>Eero Pitkänen</t>
  </si>
  <si>
    <t>5029</t>
  </si>
  <si>
    <t>4500</t>
  </si>
  <si>
    <t>3-1  KiPa</t>
  </si>
  <si>
    <t>3-2  SoJy</t>
  </si>
  <si>
    <t>0-3  JoMa</t>
  </si>
  <si>
    <t xml:space="preserve">    Runkosarja TOP-10</t>
  </si>
  <si>
    <t>Jatkosarjat</t>
  </si>
  <si>
    <t xml:space="preserve">  Runkosarja TOP-10</t>
  </si>
  <si>
    <t>ka/l+t</t>
  </si>
  <si>
    <t>ka/kl</t>
  </si>
  <si>
    <t>4/10</t>
  </si>
  <si>
    <t>3/5</t>
  </si>
  <si>
    <t>07.07. 2019  Seinäjoki</t>
  </si>
  <si>
    <t xml:space="preserve">  1-2  (0-11, 7-4, 1-2)</t>
  </si>
  <si>
    <t>Jani Komulainen</t>
  </si>
  <si>
    <t>4566</t>
  </si>
  <si>
    <t>43.</t>
  </si>
  <si>
    <t>57.</t>
  </si>
  <si>
    <t>40.</t>
  </si>
  <si>
    <t>12.</t>
  </si>
  <si>
    <t>3-0  JymyJussit</t>
  </si>
  <si>
    <t>2-3  SoJy</t>
  </si>
  <si>
    <t>2-0  ViVe</t>
  </si>
  <si>
    <t>2/4</t>
  </si>
  <si>
    <t>9.</t>
  </si>
  <si>
    <t>29.</t>
  </si>
  <si>
    <t>53.</t>
  </si>
  <si>
    <t>44.</t>
  </si>
  <si>
    <t>33.</t>
  </si>
  <si>
    <t>TEHO</t>
  </si>
  <si>
    <t xml:space="preserve"> Ottelutilasto</t>
  </si>
  <si>
    <t xml:space="preserve"> 300</t>
  </si>
  <si>
    <t xml:space="preserve"> 400</t>
  </si>
  <si>
    <t xml:space="preserve"> Lyöjätilasto</t>
  </si>
  <si>
    <t xml:space="preserve"> </t>
  </si>
  <si>
    <t xml:space="preserve"> 100</t>
  </si>
  <si>
    <t>IKÄ</t>
  </si>
  <si>
    <t xml:space="preserve"> 1945 - 2001</t>
  </si>
  <si>
    <t>58.</t>
  </si>
  <si>
    <t xml:space="preserve"> 1945 - 2002</t>
  </si>
  <si>
    <t xml:space="preserve"> 1979 - 2002</t>
  </si>
  <si>
    <t>51.</t>
  </si>
  <si>
    <t xml:space="preserve"> 1945 - 2003</t>
  </si>
  <si>
    <t xml:space="preserve"> 1979 - 2003</t>
  </si>
  <si>
    <t>35.</t>
  </si>
  <si>
    <t xml:space="preserve"> 1945 - 2004</t>
  </si>
  <si>
    <t xml:space="preserve"> 1979 - 2004</t>
  </si>
  <si>
    <t>64.</t>
  </si>
  <si>
    <t xml:space="preserve"> 1945 - 2005</t>
  </si>
  <si>
    <t xml:space="preserve"> 1979 - 2005</t>
  </si>
  <si>
    <t>38.</t>
  </si>
  <si>
    <t xml:space="preserve"> 1945 - 2006</t>
  </si>
  <si>
    <t xml:space="preserve"> 1979 - 2006</t>
  </si>
  <si>
    <t>45.</t>
  </si>
  <si>
    <t xml:space="preserve"> 1945 - 2007</t>
  </si>
  <si>
    <t xml:space="preserve"> 1979 - 2007</t>
  </si>
  <si>
    <t>61.</t>
  </si>
  <si>
    <t>39.</t>
  </si>
  <si>
    <t xml:space="preserve"> 1945 - 2008</t>
  </si>
  <si>
    <t xml:space="preserve"> 1979 - 2008</t>
  </si>
  <si>
    <t xml:space="preserve"> 1945 - 2009</t>
  </si>
  <si>
    <t xml:space="preserve"> 1979 - 2009</t>
  </si>
  <si>
    <t>49.</t>
  </si>
  <si>
    <t xml:space="preserve"> 1945 - 2010</t>
  </si>
  <si>
    <t xml:space="preserve"> 1979 - 2010</t>
  </si>
  <si>
    <t>54.</t>
  </si>
  <si>
    <t xml:space="preserve"> 1945 - 2011</t>
  </si>
  <si>
    <t xml:space="preserve"> 1979 - 2011</t>
  </si>
  <si>
    <t xml:space="preserve"> 1945 - 2012</t>
  </si>
  <si>
    <t xml:space="preserve"> 1979 - 2012</t>
  </si>
  <si>
    <t xml:space="preserve"> 1945 - 2013</t>
  </si>
  <si>
    <t xml:space="preserve"> 1979 - 2013</t>
  </si>
  <si>
    <t xml:space="preserve"> 1945 - 2014</t>
  </si>
  <si>
    <t xml:space="preserve"> 1979 - 2014</t>
  </si>
  <si>
    <t xml:space="preserve"> 1945 - 2015</t>
  </si>
  <si>
    <t xml:space="preserve"> 1979 - 2015</t>
  </si>
  <si>
    <t xml:space="preserve"> 1945 - 2016</t>
  </si>
  <si>
    <t xml:space="preserve"> 1979 - 2016</t>
  </si>
  <si>
    <t>37.</t>
  </si>
  <si>
    <t xml:space="preserve"> 1945 - 2017</t>
  </si>
  <si>
    <t xml:space="preserve"> 1979 - 2017</t>
  </si>
  <si>
    <t xml:space="preserve"> 1945 - 2018</t>
  </si>
  <si>
    <t xml:space="preserve"> 1979 - 2018</t>
  </si>
  <si>
    <t>56.</t>
  </si>
  <si>
    <t xml:space="preserve"> 1945 - 2019</t>
  </si>
  <si>
    <t xml:space="preserve"> 1979 - 2019</t>
  </si>
  <si>
    <t xml:space="preserve"> Etenijätilasto</t>
  </si>
  <si>
    <t>31 v   6 kk   8 pv</t>
  </si>
  <si>
    <t>114.   24.05. 2015  KiPa - KPL  1-2</t>
  </si>
  <si>
    <t>34 v   7 kk   3 pv</t>
  </si>
  <si>
    <t xml:space="preserve">  41.   19.06. 2018  KPL - ViVe  2-0</t>
  </si>
  <si>
    <t>413. ottelu</t>
  </si>
  <si>
    <t xml:space="preserve">  61.   05.08. 2018  PattU - KPL  2-0</t>
  </si>
  <si>
    <t>361. ottelu</t>
  </si>
  <si>
    <t xml:space="preserve">  72.   30.05. 2017  SoJy - KPL  2-0</t>
  </si>
  <si>
    <t xml:space="preserve">  46.   25.08. 2018  KiPa -KPL  0-2</t>
  </si>
  <si>
    <t>34 v   9 kk   9 pv</t>
  </si>
  <si>
    <t>88.</t>
  </si>
  <si>
    <t>78.</t>
  </si>
  <si>
    <t>80.</t>
  </si>
  <si>
    <t>76.</t>
  </si>
  <si>
    <t>67.</t>
  </si>
  <si>
    <t>145.</t>
  </si>
  <si>
    <t>46.</t>
  </si>
  <si>
    <t>92.</t>
  </si>
  <si>
    <t>79.</t>
  </si>
  <si>
    <t>66.</t>
  </si>
  <si>
    <t>69.</t>
  </si>
  <si>
    <t>63.</t>
  </si>
  <si>
    <t>103.</t>
  </si>
  <si>
    <t>89.</t>
  </si>
  <si>
    <t>72.</t>
  </si>
  <si>
    <t>70.</t>
  </si>
  <si>
    <t xml:space="preserve"> RUNKOSARJA, KA / OTT</t>
  </si>
  <si>
    <t xml:space="preserve"> PLAY OFF,  KA / OTT</t>
  </si>
  <si>
    <t>429.</t>
  </si>
  <si>
    <t>398.</t>
  </si>
  <si>
    <t>358.</t>
  </si>
  <si>
    <t xml:space="preserve"> Tehotilasto</t>
  </si>
  <si>
    <t xml:space="preserve"> 500</t>
  </si>
  <si>
    <t xml:space="preserve"> Kärkilyöjätilasto</t>
  </si>
  <si>
    <t xml:space="preserve">  96. ottelu</t>
  </si>
  <si>
    <t xml:space="preserve">  55.   17.09. 2017  JoMa -KPL  2-1</t>
  </si>
  <si>
    <t xml:space="preserve"> RUNKOSARJA, TASASATASET,  ka. / peli</t>
  </si>
  <si>
    <t xml:space="preserve"> PLAY OFF, TASASATASET,  ka. / peli</t>
  </si>
  <si>
    <t xml:space="preserve"> Kunnaritilasto</t>
  </si>
  <si>
    <t xml:space="preserve">   20</t>
  </si>
  <si>
    <t xml:space="preserve">   30</t>
  </si>
  <si>
    <t xml:space="preserve"> 200</t>
  </si>
  <si>
    <t>254.   17.05. 2011  KoU - NJ  2-0</t>
  </si>
  <si>
    <t>27 v   5 kk   1 pv</t>
  </si>
  <si>
    <t>260. ottelu</t>
  </si>
  <si>
    <t>395. ottelu</t>
  </si>
  <si>
    <t xml:space="preserve">  69.   27.06. 2013  AA - KiPa  0-2</t>
  </si>
  <si>
    <t xml:space="preserve">  38.   09.06. 2018  PattU - KPL  0-2</t>
  </si>
  <si>
    <t>129.   06.07. 2017  ViVe - KPL 1-0</t>
  </si>
  <si>
    <t>370. ottelu</t>
  </si>
  <si>
    <t>227. ottelu</t>
  </si>
  <si>
    <t>132.   20.05. 2012  KiPa - JoMa  2-0</t>
  </si>
  <si>
    <t>368. ottelu</t>
  </si>
  <si>
    <t xml:space="preserve">  88.   29.06. 2017  PattU - KPL  0-2</t>
  </si>
  <si>
    <t>127.   02.08. 2012  KiPa - ViVe  0-2</t>
  </si>
  <si>
    <t>248. ottelu</t>
  </si>
  <si>
    <t>60.</t>
  </si>
  <si>
    <t>99.</t>
  </si>
  <si>
    <t>85.</t>
  </si>
  <si>
    <t>74.</t>
  </si>
  <si>
    <t>140.</t>
  </si>
  <si>
    <t>73.</t>
  </si>
  <si>
    <t>97.</t>
  </si>
  <si>
    <t>48.</t>
  </si>
  <si>
    <t>84.</t>
  </si>
  <si>
    <t>58.   06.07. 2010  KPL - SoJy  2-0</t>
  </si>
  <si>
    <t>45.   05.09. 2010  ViVe - KPL  2-1,  fin 2/4</t>
  </si>
  <si>
    <t>26.   12.09. 2009  KPL - SoJy  0-1,  fin 3/4</t>
  </si>
  <si>
    <t>25.   11.09. 2010  KPL - ViVe  2-0,  fin 3/4</t>
  </si>
  <si>
    <t>30.</t>
  </si>
  <si>
    <t>13.</t>
  </si>
  <si>
    <t>21.</t>
  </si>
  <si>
    <t>52.</t>
  </si>
  <si>
    <t>34.</t>
  </si>
  <si>
    <t xml:space="preserve"> 1945 - 2020</t>
  </si>
  <si>
    <t xml:space="preserve">   40</t>
  </si>
  <si>
    <t>439. ottelu</t>
  </si>
  <si>
    <t xml:space="preserve">  39.   21.08. 2020  KPL - KoU  2-0</t>
  </si>
  <si>
    <t>2-1  KiPa</t>
  </si>
  <si>
    <t>2-0  JoMa</t>
  </si>
  <si>
    <t>1-2  SoJy</t>
  </si>
  <si>
    <t xml:space="preserve"> 1979 - 2020</t>
  </si>
  <si>
    <t>31.</t>
  </si>
  <si>
    <t>32.</t>
  </si>
  <si>
    <t xml:space="preserve">  2-0  (4-1, 2-1)</t>
  </si>
  <si>
    <t>07.08. 2021  Pori</t>
  </si>
  <si>
    <t xml:space="preserve">  1-0  (3-1, 1-1)</t>
  </si>
  <si>
    <t>Iiro Haimi</t>
  </si>
  <si>
    <t>3050</t>
  </si>
  <si>
    <t>24 v 7 kk 13 pv</t>
  </si>
  <si>
    <t>27 v 7 kk 1 pv</t>
  </si>
  <si>
    <t>ENSIMMÄISET PUDOTUSPELEISSÄ</t>
  </si>
  <si>
    <t>YLEISÖ</t>
  </si>
  <si>
    <t xml:space="preserve"> 1945 - 2021</t>
  </si>
  <si>
    <t>477. ottelu</t>
  </si>
  <si>
    <t xml:space="preserve">  34.   29.06. 2021  KPL - IPV  2-0</t>
  </si>
  <si>
    <t>11.   15.08. 2006  KoU - KiPa  1-0</t>
  </si>
  <si>
    <t>20.   19.08. 2007  KoU - JoMa  2-0</t>
  </si>
  <si>
    <t xml:space="preserve">  1.   25.08. 2002  Tahko - UPV  2-0</t>
  </si>
  <si>
    <t xml:space="preserve">  6.   18.08. 2004  NJ - KoU  1-2 s</t>
  </si>
  <si>
    <t xml:space="preserve">  20 v   9 kk   9 pv</t>
  </si>
  <si>
    <t xml:space="preserve">  22 v   9 kk 30 pv</t>
  </si>
  <si>
    <t xml:space="preserve">  20 v   9 kk   2 pv</t>
  </si>
  <si>
    <t xml:space="preserve">  23 v   9 kk   3 pv</t>
  </si>
  <si>
    <t>ENSIMMÄISET RUNKOSARJASSA</t>
  </si>
  <si>
    <t xml:space="preserve">  24.   09.08. 2020  KPL - JoMa  0-2</t>
  </si>
  <si>
    <t>3-0  KeKi</t>
  </si>
  <si>
    <t>3-1  ViVe</t>
  </si>
  <si>
    <t>2-3  Manse PP</t>
  </si>
  <si>
    <t>5/11</t>
  </si>
  <si>
    <t>0/5</t>
  </si>
  <si>
    <t xml:space="preserve"> 1979 - 2021</t>
  </si>
  <si>
    <t>16.</t>
  </si>
  <si>
    <t>28.</t>
  </si>
  <si>
    <t xml:space="preserve">  30.   19.09. 2021  Manse PP - KPL  0-1</t>
  </si>
  <si>
    <t>136. ottelu</t>
  </si>
  <si>
    <t xml:space="preserve">      PESISPÖRSSI</t>
  </si>
  <si>
    <t>PISTEET</t>
  </si>
  <si>
    <t>KAUSI</t>
  </si>
  <si>
    <t>TÄHDET</t>
  </si>
  <si>
    <t>127.</t>
  </si>
  <si>
    <t>108.</t>
  </si>
  <si>
    <t xml:space="preserve"> KUNNARIT YHDESSÄ OTTELUSSA</t>
  </si>
  <si>
    <t>KATSOJIA YLI 5000  ( 4 )</t>
  </si>
  <si>
    <t>KPL - HP  2-0</t>
  </si>
  <si>
    <t>KPL - KiPa  2-0</t>
  </si>
  <si>
    <t xml:space="preserve">  15.   22.05. 2022  KoU - KPL  0-2</t>
  </si>
  <si>
    <t>38 v   6 kk   6 pv</t>
  </si>
  <si>
    <t xml:space="preserve">  44.   22.05. 2022  KoU - KPL  0-2</t>
  </si>
  <si>
    <t>500. ottelu</t>
  </si>
  <si>
    <t>09.07. 2022  Tampere</t>
  </si>
  <si>
    <t xml:space="preserve">  2-1 (4-3, 1-3, 0-0, 2-0)</t>
  </si>
  <si>
    <t>jok</t>
  </si>
  <si>
    <t>1</t>
  </si>
  <si>
    <t>3285</t>
  </si>
  <si>
    <t>2/12</t>
  </si>
  <si>
    <t>KPL - Tahko  1-0</t>
  </si>
  <si>
    <t xml:space="preserve"> 1945 - 2022</t>
  </si>
  <si>
    <t>1-3  Tahko</t>
  </si>
  <si>
    <t>42.</t>
  </si>
  <si>
    <t>26.</t>
  </si>
  <si>
    <t xml:space="preserve">  25.   20.08. 2022  KPL -Tahko  1-0</t>
  </si>
  <si>
    <t xml:space="preserve">  139. ottelu</t>
  </si>
  <si>
    <t xml:space="preserve"> 1979 - 2022</t>
  </si>
  <si>
    <t>KÄRKILYÖNNIT RUNKOSARJASSA</t>
  </si>
  <si>
    <t>YHT</t>
  </si>
  <si>
    <t>%</t>
  </si>
  <si>
    <t>23.</t>
  </si>
  <si>
    <t>KÄRKILYÖNNIT YLEMMISSÄ PUDOTUSPELEISSÄ</t>
  </si>
  <si>
    <t xml:space="preserve">KÄRKILYÖNNIT </t>
  </si>
  <si>
    <t>RUNKOSARJA</t>
  </si>
  <si>
    <t>PLAY OFF</t>
  </si>
  <si>
    <t>VUOSITTAISET SIJOITUKSET  TOP - 30</t>
  </si>
  <si>
    <t>06.08. 2023  Sotkamo</t>
  </si>
  <si>
    <t xml:space="preserve">  2-1 (3-5, 6-0, 3-1))</t>
  </si>
  <si>
    <t>3/6</t>
  </si>
  <si>
    <t>Petri Tuuva</t>
  </si>
  <si>
    <t>3724</t>
  </si>
  <si>
    <t>31/44</t>
  </si>
  <si>
    <t>6/13</t>
  </si>
  <si>
    <t>11/15</t>
  </si>
  <si>
    <t>11/14</t>
  </si>
  <si>
    <t>2-4  Manse PP</t>
  </si>
  <si>
    <t>10/19</t>
  </si>
  <si>
    <t>TOP-30     1945-2023</t>
  </si>
  <si>
    <t xml:space="preserve"> 1945 - 2023</t>
  </si>
  <si>
    <t xml:space="preserve"> 1979 - 2023</t>
  </si>
  <si>
    <t>50</t>
  </si>
  <si>
    <t>525. ottelu</t>
  </si>
  <si>
    <t xml:space="preserve">  16.   26.05. 2023  KPL - KiPa  2-0</t>
  </si>
  <si>
    <t xml:space="preserve"> SIJOITUS</t>
  </si>
  <si>
    <t>1675.</t>
  </si>
  <si>
    <t>1043.</t>
  </si>
  <si>
    <t>955.</t>
  </si>
  <si>
    <t>1047.</t>
  </si>
  <si>
    <t>1044.</t>
  </si>
  <si>
    <t>602.</t>
  </si>
  <si>
    <t>1051.</t>
  </si>
  <si>
    <t>962.</t>
  </si>
  <si>
    <t>1057.</t>
  </si>
  <si>
    <t>1053.</t>
  </si>
  <si>
    <t>610.</t>
  </si>
  <si>
    <t>816.</t>
  </si>
  <si>
    <t>895.</t>
  </si>
  <si>
    <t>952.</t>
  </si>
  <si>
    <t>961.</t>
  </si>
  <si>
    <t>544.</t>
  </si>
  <si>
    <t>712.</t>
  </si>
  <si>
    <t>776.</t>
  </si>
  <si>
    <t>815.</t>
  </si>
  <si>
    <t>823.</t>
  </si>
  <si>
    <t>492.</t>
  </si>
  <si>
    <t>572.</t>
  </si>
  <si>
    <t>758.</t>
  </si>
  <si>
    <t>632.</t>
  </si>
  <si>
    <t>738.</t>
  </si>
  <si>
    <t>433.</t>
  </si>
  <si>
    <t>474.</t>
  </si>
  <si>
    <t>634.</t>
  </si>
  <si>
    <t>476.</t>
  </si>
  <si>
    <t>552.</t>
  </si>
  <si>
    <t>327.</t>
  </si>
  <si>
    <t>393.</t>
  </si>
  <si>
    <t>593.</t>
  </si>
  <si>
    <t>321.</t>
  </si>
  <si>
    <t>445.</t>
  </si>
  <si>
    <t>275.</t>
  </si>
  <si>
    <t>323.</t>
  </si>
  <si>
    <t>538.</t>
  </si>
  <si>
    <t>233.</t>
  </si>
  <si>
    <t>360.</t>
  </si>
  <si>
    <t>228.</t>
  </si>
  <si>
    <t>259.</t>
  </si>
  <si>
    <t>529.</t>
  </si>
  <si>
    <t>164.</t>
  </si>
  <si>
    <t>300.</t>
  </si>
  <si>
    <t>195.</t>
  </si>
  <si>
    <t>203.</t>
  </si>
  <si>
    <t>466.</t>
  </si>
  <si>
    <t>135.</t>
  </si>
  <si>
    <t>253.</t>
  </si>
  <si>
    <t>159.</t>
  </si>
  <si>
    <t>170.</t>
  </si>
  <si>
    <t>400.</t>
  </si>
  <si>
    <t>104.</t>
  </si>
  <si>
    <t>204.</t>
  </si>
  <si>
    <t>124.</t>
  </si>
  <si>
    <t>286.</t>
  </si>
  <si>
    <t>175.</t>
  </si>
  <si>
    <t>107.</t>
  </si>
  <si>
    <t>118.</t>
  </si>
  <si>
    <t>258.</t>
  </si>
  <si>
    <t>231.</t>
  </si>
  <si>
    <t>149.</t>
  </si>
  <si>
    <t>110.</t>
  </si>
  <si>
    <t>455.</t>
  </si>
  <si>
    <t>448.</t>
  </si>
  <si>
    <t>452.</t>
  </si>
  <si>
    <t>444.</t>
  </si>
  <si>
    <t>363.</t>
  </si>
  <si>
    <t>423.</t>
  </si>
  <si>
    <t>399.</t>
  </si>
  <si>
    <t>334.</t>
  </si>
  <si>
    <t>379.</t>
  </si>
  <si>
    <t>450.</t>
  </si>
  <si>
    <t>409.</t>
  </si>
  <si>
    <t>266.</t>
  </si>
  <si>
    <t>342.</t>
  </si>
  <si>
    <t>340.</t>
  </si>
  <si>
    <t>368.</t>
  </si>
  <si>
    <t>316.</t>
  </si>
  <si>
    <t>192.</t>
  </si>
  <si>
    <t>237.</t>
  </si>
  <si>
    <t>152.</t>
  </si>
  <si>
    <t>201.</t>
  </si>
  <si>
    <t>225.</t>
  </si>
  <si>
    <t>202.</t>
  </si>
  <si>
    <t>247.</t>
  </si>
  <si>
    <t>157.</t>
  </si>
  <si>
    <t>209.</t>
  </si>
  <si>
    <t>146.</t>
  </si>
  <si>
    <t>199.</t>
  </si>
  <si>
    <t>148.</t>
  </si>
  <si>
    <t>115.</t>
  </si>
  <si>
    <t>129.</t>
  </si>
  <si>
    <t>109.</t>
  </si>
  <si>
    <t>200.</t>
  </si>
  <si>
    <t>198.</t>
  </si>
  <si>
    <t>122.</t>
  </si>
  <si>
    <t>137.</t>
  </si>
  <si>
    <t>102.</t>
  </si>
  <si>
    <t>121.</t>
  </si>
  <si>
    <t>Hyvinkään Tahko - Kouvolan Pallonlyöjät</t>
  </si>
  <si>
    <t>0-2 (0-9, 1-5)</t>
  </si>
  <si>
    <t>Kouvolan Pallonlyöjät</t>
  </si>
  <si>
    <t>2V</t>
  </si>
  <si>
    <t>0+2</t>
  </si>
  <si>
    <t>Kouvolan Pallonlyöjät - Seinäjoen JymyJussit</t>
  </si>
  <si>
    <t>2-0 (3-0, 6-3)</t>
  </si>
  <si>
    <t>0+1</t>
  </si>
  <si>
    <t>Vimpelin Veto - Kouvolan Pallonlyöjät</t>
  </si>
  <si>
    <t>2-1s (2-3, 2-1, 2-1)</t>
  </si>
  <si>
    <t>0+0</t>
  </si>
  <si>
    <t>Kouvolan Pallonlyöjät - Kiteen Pallo -90</t>
  </si>
  <si>
    <t>2-0 (5-1, 5-2)</t>
  </si>
  <si>
    <t>I</t>
  </si>
  <si>
    <t>1+2</t>
  </si>
  <si>
    <t>Manse PP, Tampere - Kouvolan Pallonlyöjät</t>
  </si>
  <si>
    <t>2-1k (2-3, 6-4, 1-1, 4-3)</t>
  </si>
  <si>
    <t>Kouvolan Pallonlyöjät - Kempeleen Kiri</t>
  </si>
  <si>
    <t>2-1k (0-1, 2-0, 1-1, 3-2)</t>
  </si>
  <si>
    <t>II</t>
  </si>
  <si>
    <t>Joensuun Maila - Kouvolan Pallonlyöjät</t>
  </si>
  <si>
    <t>Alajärven Ankkurit - Kouvolan Pallonlyöjät</t>
  </si>
  <si>
    <t>1-2s (0-5, 10-5, 0-5)</t>
  </si>
  <si>
    <t>1+3</t>
  </si>
  <si>
    <t>Kouvolan Pallonlyöjät - Hyvinkään Tahko</t>
  </si>
  <si>
    <t>2-1s (1-2, 7-6, 8-1)</t>
  </si>
  <si>
    <t>0+3</t>
  </si>
  <si>
    <t>Imatran Pallo-Veikot - Kouvolan Pallonlyöjät</t>
  </si>
  <si>
    <t>0-2 (2-3, 3-4)</t>
  </si>
  <si>
    <t>Kouvolan Pallonlyöjät - Sotkamon Jymy</t>
  </si>
  <si>
    <t>2-0 (4-3, 4-0)</t>
  </si>
  <si>
    <t>Kouvolan Pallonlyöjät - Imatran Pallo-Veikot</t>
  </si>
  <si>
    <t>2-1s (5-0, 0-4, 1-0)</t>
  </si>
  <si>
    <t>Kouvolan Pallonlyöjät - Pattijoen Urheilijat, Raahe</t>
  </si>
  <si>
    <t>2-1k (4-1, 3-5, 0-0, 5-4)</t>
  </si>
  <si>
    <t>Kempeleen Kiri - Kouvolan Pallonlyöjät</t>
  </si>
  <si>
    <t>2-1s (0-2, 5-1, 2-1)</t>
  </si>
  <si>
    <t>Pattijoen Urheilijat, Raahe - Kouvolan Pallonlyöjät</t>
  </si>
  <si>
    <t>2-0 (12-3, 2-1)</t>
  </si>
  <si>
    <t>Kouvolan Pallonlyöjät - Joensuun Maila</t>
  </si>
  <si>
    <t>0-1 (2-2, 2-3)</t>
  </si>
  <si>
    <t>Sotkamon Jymy - Kouvolan Pallonlyöjät</t>
  </si>
  <si>
    <t>2-1s (6-0, 2-6, 5-2)</t>
  </si>
  <si>
    <t>Koskenkorvan Urheilijat - Kouvolan Pallonlyöjät</t>
  </si>
  <si>
    <t>0-2 (1-8, 4-5)</t>
  </si>
  <si>
    <t>Ruutu-tähtipelaa</t>
  </si>
  <si>
    <t>Kouvolan Pallonlyöjät - Alajärven Ankkurit</t>
  </si>
  <si>
    <t>2-0 (5-4, 14-2)</t>
  </si>
  <si>
    <t>Kiteen Pallo -90 - Kouvolan Pallonlyöjät</t>
  </si>
  <si>
    <t>0-1 (5-5, 4-6)</t>
  </si>
  <si>
    <t>2-1k (2-3, 4-3, 0-0, 2-1)</t>
  </si>
  <si>
    <t>Kouvolan Pallonlyöjät - Vimpelin Veto</t>
  </si>
  <si>
    <t>0-2 (2-4, 1-2)</t>
  </si>
  <si>
    <t>0-2 (2-3, 0-2)</t>
  </si>
  <si>
    <t>Kouvolan Pallonlyöjät - Manse PP, Tampere</t>
  </si>
  <si>
    <t>1-0 (8-6, 4-4)</t>
  </si>
  <si>
    <t>0-2 (0-3, 3-5)</t>
  </si>
  <si>
    <t>Seinäjoen JymyJussit - Kouvolan Pallonlyöjät</t>
  </si>
  <si>
    <t>0-2 (2-5, 6-8)</t>
  </si>
  <si>
    <t>2-0 (6-2, 5-3)</t>
  </si>
  <si>
    <t>Kouvolan Pallonlyöjät - Koskenkorvan Urheilijat</t>
  </si>
  <si>
    <t>2-0 (7-3, 5-4)</t>
  </si>
  <si>
    <t>Miesten Superpesis / Ylemmät pudotuspelit</t>
  </si>
  <si>
    <t>1+1</t>
  </si>
  <si>
    <t>Miesten Superpesis / Runkosarja</t>
  </si>
  <si>
    <t>2-0 (3-1, 5-1)</t>
  </si>
  <si>
    <t>2-0 (7-4, 3-2)</t>
  </si>
  <si>
    <t>0-2 (0-4, 1-4)</t>
  </si>
  <si>
    <t>2-0 (4-0, 2-1)</t>
  </si>
  <si>
    <t>2-0 (1-0, 6-0)</t>
  </si>
  <si>
    <t>2-0 (5-0, 4-2)</t>
  </si>
  <si>
    <t>Kankaanpään Maila - Kouvolan Pallonlyöjät</t>
  </si>
  <si>
    <t>0-2 (0-1, 1-6)</t>
  </si>
  <si>
    <t>2-0 (6-5, 6-3)</t>
  </si>
  <si>
    <t>1+4</t>
  </si>
  <si>
    <t>0-2 (4-6, 2-3)</t>
  </si>
  <si>
    <t>2-1s (2-1, 2-5, 3-1)</t>
  </si>
  <si>
    <t>2-0 (7-4, 2-1)</t>
  </si>
  <si>
    <t>2-0 (4-1, 3-0)</t>
  </si>
  <si>
    <t>0-2 (3-4, 0-6)</t>
  </si>
  <si>
    <t>1-2s (0-5, 2-1, 0-1)</t>
  </si>
  <si>
    <t>0-1 (9-12, 1-1)</t>
  </si>
  <si>
    <t>2-1s (0-13, 4-2, 1-0)</t>
  </si>
  <si>
    <t>1-2s (0-4, 3-1, 0-1)</t>
  </si>
  <si>
    <t>0-2 (3-6, 1-7)</t>
  </si>
  <si>
    <t>0-2 (0-8, 1-4)</t>
  </si>
  <si>
    <t>2-1s (0-3, 6-1, 1-0)</t>
  </si>
  <si>
    <t>2-0 (4-2, 16-13)</t>
  </si>
  <si>
    <t>1+6</t>
  </si>
  <si>
    <t>1-0 (1-1, 4-3)</t>
  </si>
  <si>
    <t>2-0 (10-1, 6-1)</t>
  </si>
  <si>
    <t>0+5</t>
  </si>
  <si>
    <t>2-1s (1-4, 10-5, 3-0)</t>
  </si>
  <si>
    <t>1-2s (0-3, 8-3, 0-3)</t>
  </si>
  <si>
    <t>Kausi: 2021</t>
  </si>
  <si>
    <t>Siilinjärven Pesis - Kouvolan Pallonlyöjät</t>
  </si>
  <si>
    <t>2-0 (3-0, 8-4)</t>
  </si>
  <si>
    <t>2-0 (3-2, 6-4)</t>
  </si>
  <si>
    <t>Haminan Palloilijat - Kouvolan Pallonlyöjät</t>
  </si>
  <si>
    <t>0-2 (1-3, 1-3)</t>
  </si>
  <si>
    <t>2-1s (2-3, 2-1, 4-2)</t>
  </si>
  <si>
    <t>0-1 (4-4, 1-3)</t>
  </si>
  <si>
    <t>0-2 (2-3, 1-3)</t>
  </si>
  <si>
    <t>2-0 (7-0, 6-4)</t>
  </si>
  <si>
    <t>0-2 (4-8, 6-9)</t>
  </si>
  <si>
    <t>Kouvolan Pallonlyöjät - Kankaanpään Maila</t>
  </si>
  <si>
    <t>2-1s (4-0, 0-1, 4-0)</t>
  </si>
  <si>
    <t>2-0 (3-0, 7-5)</t>
  </si>
  <si>
    <t>0-2 (2-5, 1-3)</t>
  </si>
  <si>
    <t>Kouvolan Pallonlyöjät - Haminan Palloilijat</t>
  </si>
  <si>
    <t>2-0 (6-1, 5-1)</t>
  </si>
  <si>
    <t>1-2s (1-3, 6-5, 0-3)</t>
  </si>
  <si>
    <t>1-2s (7-0, 1-4, 0-1)</t>
  </si>
  <si>
    <t>2-1s (1-0, 1-3, 1-0)</t>
  </si>
  <si>
    <t>2-0 (2-0, 4-2)</t>
  </si>
  <si>
    <t>2-0 (2-0, 11-0)</t>
  </si>
  <si>
    <t>Kouvolan Pallonlyöjät - Siilinjärven Pesis</t>
  </si>
  <si>
    <t>2-0 (2-0, 1-0)</t>
  </si>
  <si>
    <t>2-1s (1-3, 2-1, 6-1)</t>
  </si>
  <si>
    <t>1-2k (2-4, 2-1, 0-0, 7-8)</t>
  </si>
  <si>
    <t>1-2s (0-2, 3-0, 1-3)</t>
  </si>
  <si>
    <t>0-2 (6-8, 4-5)</t>
  </si>
  <si>
    <t>2-1k (2-3, 5-4, 0-0, 1-0)</t>
  </si>
  <si>
    <t>0-2 (2-7, 1-4)</t>
  </si>
  <si>
    <t>1-0s (2-2, 7-7, 5-1)</t>
  </si>
  <si>
    <t>2-1s (4-5, 6-1, 2-1)</t>
  </si>
  <si>
    <t>2-0 (8-1, 3-1)</t>
  </si>
  <si>
    <t>Kouvola - Hyvinkää</t>
  </si>
  <si>
    <t>Kouvola</t>
  </si>
  <si>
    <t>Tampere - Kouvola</t>
  </si>
  <si>
    <t>0 - 2 (0-3, 1-2)</t>
  </si>
  <si>
    <t>Miesten superpesis / Runkosarja</t>
  </si>
  <si>
    <t>Kouvola - Tampere</t>
  </si>
  <si>
    <t>2 - 1s (7-4, 4-7, 1-0)</t>
  </si>
  <si>
    <t>0 - 2 (3-6, 2-3)</t>
  </si>
  <si>
    <t>Hyvinkää - Kouvola</t>
  </si>
  <si>
    <t>0 - 2 (2-6, 1-3)</t>
  </si>
  <si>
    <t>Kouvola - Kankaanpää</t>
  </si>
  <si>
    <t>2 - 0 (9-2, 5-4)</t>
  </si>
  <si>
    <t>Kankaanpää - Kouvola</t>
  </si>
  <si>
    <t>0 - 2 (2-5, 4-7)</t>
  </si>
  <si>
    <t>Kouvola - Imatra</t>
  </si>
  <si>
    <t>2 - 0 (2-0, 3-0)</t>
  </si>
  <si>
    <t>Kouvola - Vimpeli</t>
  </si>
  <si>
    <t>2 - 0 (5-4, 6-1)</t>
  </si>
  <si>
    <t>Kouvola - Kitee</t>
  </si>
  <si>
    <t>2 - 1s (5-6, 5-3, 5-1)</t>
  </si>
  <si>
    <t>Joensuu - Kouvola</t>
  </si>
  <si>
    <t>2 - 0 (4-3, 7-4)</t>
  </si>
  <si>
    <t>Koskenkorva - Kouvola</t>
  </si>
  <si>
    <t>1 - 2k (5-8, 5-2, 0-0, 1-2)</t>
  </si>
  <si>
    <t>2 - 0 (3-1, 7-2)</t>
  </si>
  <si>
    <t>1 - 2k (5-4, 0-6, 0-0, 1-2)</t>
  </si>
  <si>
    <t>Kitee - Kouvola</t>
  </si>
  <si>
    <t>2 - 0 (8-4, 4-2)</t>
  </si>
  <si>
    <t>0 - 1 (2-2, 1-2)</t>
  </si>
  <si>
    <t>Kouvola - Joensuu</t>
  </si>
  <si>
    <t>0 - 2 (7-9, 3-6)</t>
  </si>
  <si>
    <t>Imatra - Kouvola</t>
  </si>
  <si>
    <t>1 - 2k (4-2, 1-3, 1-1, 1-4)</t>
  </si>
  <si>
    <t>Kouvola - Seinäjoki</t>
  </si>
  <si>
    <t>2 - 0 (7-5, 5-4)</t>
  </si>
  <si>
    <t>1 - 2k (7-3, 4-5, 1-1, 4-5)</t>
  </si>
  <si>
    <t>0 - 1 (2-3, 3-3)</t>
  </si>
  <si>
    <t>Kouvola - Koskenkorva</t>
  </si>
  <si>
    <t>2 - 0 (14-1, 7-6)</t>
  </si>
  <si>
    <t>0+4</t>
  </si>
  <si>
    <t>Vimpeli - Kouvola</t>
  </si>
  <si>
    <t>2 - 0 (4-0, 3-0)</t>
  </si>
  <si>
    <t>1 - 2s (6-3, 3-5, 0-1)</t>
  </si>
  <si>
    <t>2 - 0 (2-1, 2-0)</t>
  </si>
  <si>
    <t>Seinäjoki - Kouvola</t>
  </si>
  <si>
    <t>2 - 0 (5-4, 4-2)</t>
  </si>
  <si>
    <t>Miesten superpesis / Ylemmät pudotuspelit ja ls</t>
  </si>
  <si>
    <t>2 - 0 (3-2, 6-4)</t>
  </si>
  <si>
    <t>2 - 0 (4-2, 4-2)</t>
  </si>
  <si>
    <t>Sotkamo - Kouvola</t>
  </si>
  <si>
    <t>Kouvola - Sotkamo</t>
  </si>
  <si>
    <t>2 - 0 (7-3, 4-1)</t>
  </si>
  <si>
    <t>0 - 2 (3-5, 3-4)</t>
  </si>
  <si>
    <t>Kouvola - Alajärvi</t>
  </si>
  <si>
    <t>2 - 0 (5-2, 4-2)</t>
  </si>
  <si>
    <t>Kouvola - Raahe</t>
  </si>
  <si>
    <t>2 - 0 (4-3, 5-1)</t>
  </si>
  <si>
    <t>0 - 2 (4-5, 0-4)</t>
  </si>
  <si>
    <t>2 - 0 (9-5, 8-5)</t>
  </si>
  <si>
    <t>0 - 1 (1-1, 2-3)</t>
  </si>
  <si>
    <t>0 - 1 (6-7, 7-7)</t>
  </si>
  <si>
    <t>0+6</t>
  </si>
  <si>
    <t>1 - 2s (7-5, 1-3, 0-7)</t>
  </si>
  <si>
    <t>1 - 2k (0-8, 5-1, 0-0, 7-8)</t>
  </si>
  <si>
    <t>2 - 0 (8-2, 4-1)</t>
  </si>
  <si>
    <t>Kouvola - Siilinjärvi</t>
  </si>
  <si>
    <t>2 - 0 (9-1, 7-2)</t>
  </si>
  <si>
    <t>2 - 0 (10-3, 9-1)</t>
  </si>
  <si>
    <t>2 - 0 (7-2, 3-2)</t>
  </si>
  <si>
    <t>1 - 2k (3-2, 2-5, 0-0, 0-2)</t>
  </si>
  <si>
    <t>Kouvola - Kempele</t>
  </si>
  <si>
    <t>2 - 0 (13-0, 3-2)</t>
  </si>
  <si>
    <t>2 - 0 (5-3, 3-1)</t>
  </si>
  <si>
    <t>Siilinjärvi - Kouvola</t>
  </si>
  <si>
    <t>0 - 2 (4-12, 3-4)</t>
  </si>
  <si>
    <t>0 - 2 (0-2, 0-2)</t>
  </si>
  <si>
    <t>2 - 0 (8-1, 4-3)</t>
  </si>
  <si>
    <t>1 - 0 (3-3, 4-3)</t>
  </si>
  <si>
    <t>1 - 0 (9-7, 6-6)</t>
  </si>
  <si>
    <t>2 - 1k (1-2, 8-1, 1-1, 3-2)</t>
  </si>
  <si>
    <t>1 - 0 (8-7, 8-8)</t>
  </si>
  <si>
    <t>Kempele - Kouvola</t>
  </si>
  <si>
    <t>1 - 2s (2-8, 4-2, 2-3)</t>
  </si>
  <si>
    <t>Raahe - Kouvola</t>
  </si>
  <si>
    <t>0 - 2 (1-2, 1-3)</t>
  </si>
  <si>
    <t>1 - 2k (2-3, 4-2, 0-0, 1-2)</t>
  </si>
  <si>
    <t>Alajärvi - Kouvola</t>
  </si>
  <si>
    <t>0 - 1 (1-7, 0-0)</t>
  </si>
  <si>
    <t>0 - 2 (2-4, 3-7)</t>
  </si>
  <si>
    <t>1 - 2s (7-1, 6-9, 1-4)</t>
  </si>
  <si>
    <t>2 - 0 (3-2, 3-1)</t>
  </si>
  <si>
    <t>1 - 0 (2-2, 3-2)</t>
  </si>
  <si>
    <t>Kouvola - Hamina</t>
  </si>
  <si>
    <t>0 - 2 (1-4, 0-1)</t>
  </si>
  <si>
    <t>2 - 0 (6-2, 7-6)</t>
  </si>
  <si>
    <t>2 - 0 (10-4, 5-3)</t>
  </si>
  <si>
    <t>2 - 0 (6-0, 6-2)</t>
  </si>
  <si>
    <t>Kouvola - OuluLP</t>
  </si>
  <si>
    <t>2 - 0 (7-0, 4-1)</t>
  </si>
  <si>
    <t>0 - 2 (5-8, 4-6)</t>
  </si>
  <si>
    <t>1 - 2k (5-6, 7-6, 1-1, 2-3)</t>
  </si>
  <si>
    <t>0 - 2 (0-3, 0-7)</t>
  </si>
  <si>
    <t>2 - 0 (13-0, 6-1)</t>
  </si>
  <si>
    <t>2 - 0 (11-2, 4-1)</t>
  </si>
  <si>
    <t>0 - 2 (4-11, 3-5)</t>
  </si>
  <si>
    <t>0 - 1 (1-1, 0-7)</t>
  </si>
  <si>
    <t>2 - 1s (5-4, 4-6, 1-0)</t>
  </si>
  <si>
    <t>Hamina - Kouvola</t>
  </si>
  <si>
    <t>0 - 2 (1-8, 2-5)</t>
  </si>
  <si>
    <t>0 - 2 (6-16, 4-5)</t>
  </si>
  <si>
    <t>1+5</t>
  </si>
  <si>
    <t>2 - 0 (6-4, 7-6)</t>
  </si>
  <si>
    <t>0 - 2 (1-7, 1-4)</t>
  </si>
  <si>
    <t>2 - 1s (2-4, 3-1, 1-0)</t>
  </si>
  <si>
    <t>2 - 0 (5-0, 7-4)</t>
  </si>
  <si>
    <t>OuluLP - Kouvola</t>
  </si>
  <si>
    <t>2 - 1s (9-8, 4-7, 9-0)</t>
  </si>
  <si>
    <t>2 - 0 (24-0, 8-4)</t>
  </si>
  <si>
    <t>3+4</t>
  </si>
  <si>
    <t>2 - 0 (9-3, 8-3)</t>
  </si>
  <si>
    <t>0 - 2 (1-4, 3-5)</t>
  </si>
  <si>
    <t>1 - 2s (3-5, 8-4, 0-1)</t>
  </si>
  <si>
    <t>0 - 2 (2-6, 5-10)</t>
  </si>
  <si>
    <t>2 - 0 (5-1, 3-0)</t>
  </si>
  <si>
    <t>2 - 0 (8-4, 2-1)</t>
  </si>
  <si>
    <t>1 - 2s (3-4, 7-6, 0-1)</t>
  </si>
  <si>
    <t>2 - 1s (0-1, 7-0, 2-0)</t>
  </si>
  <si>
    <t>2 - 0 (4-1, 2-1)</t>
  </si>
  <si>
    <t>1 - 2s (0-2, 1-0, 0-1)</t>
  </si>
  <si>
    <t>2 - 0 (5-1, 2-0)</t>
  </si>
  <si>
    <t>2 - 0 (5-2, 6-5)</t>
  </si>
  <si>
    <t>S</t>
  </si>
  <si>
    <t>2 - 0 (2-1, 7-2)</t>
  </si>
  <si>
    <t>0 - 2 (0-7, 2-3)</t>
  </si>
  <si>
    <t>1 - 0 (2-2, 2-0)</t>
  </si>
  <si>
    <t>2 - 0 (6-1, 4-2)</t>
  </si>
  <si>
    <t>3K</t>
  </si>
  <si>
    <t>1 - 0 (1-1, 2-0)</t>
  </si>
  <si>
    <t>1 - 0 (5-1, 2-2)</t>
  </si>
  <si>
    <t>2 - 0 (4-3, 10-5)</t>
  </si>
  <si>
    <t>0 - 2 (0-6, 2-8)</t>
  </si>
  <si>
    <t>0 - 2 (2-4, 2-3)</t>
  </si>
  <si>
    <t>1 - 0 (6-0, 2-2)</t>
  </si>
  <si>
    <t>1 - 0 (5-5, 6-4)</t>
  </si>
  <si>
    <t>2 - 0 (2-0, 20-2)</t>
  </si>
  <si>
    <t>0 - 2 (5-11, 2-7)</t>
  </si>
  <si>
    <t>0 - 2 (3-4, 3-8)</t>
  </si>
  <si>
    <t>0 - 2 (4-6, 2-3)</t>
  </si>
  <si>
    <t>0 - 2 (4-6, 0-1)</t>
  </si>
  <si>
    <t>2 - 0 (5-3, 11-2)</t>
  </si>
  <si>
    <t>0 - 2 (4-6, 1-3)</t>
  </si>
  <si>
    <t>0 - 2 (0-2, 4-8)</t>
  </si>
  <si>
    <t>0 - 2 (4-8, 1-6)</t>
  </si>
  <si>
    <t>2 - 1s (2-3, 8-3, 1-0)</t>
  </si>
  <si>
    <t>1 - 2s (1-11, 6-2, 0-1)</t>
  </si>
  <si>
    <t>2 - 0 (4-3, 7-2)</t>
  </si>
  <si>
    <t>0 - 1 (2-2, 1-6)</t>
  </si>
  <si>
    <t>2 - 0 (11-6, 10-4)</t>
  </si>
  <si>
    <t>0 - 2 (1-3, 1-2)</t>
  </si>
  <si>
    <t>0 - 2 (1-2, 2-3)</t>
  </si>
  <si>
    <t>2 - 0 (4-3, 4-2)</t>
  </si>
  <si>
    <t>1 - 2s (2-3, 5-1, 2-3)</t>
  </si>
  <si>
    <t>0 - 2 (2-4, 1-3)</t>
  </si>
  <si>
    <t>2 - 1s (4-3, 3-4, 1-0)</t>
  </si>
  <si>
    <t>Kouvola - Kiri</t>
  </si>
  <si>
    <t>2 - 1s (3-0, 3-4, 1-0)</t>
  </si>
  <si>
    <t>2 - 0 (7-4, 7-6)</t>
  </si>
  <si>
    <t>2 - 0 (4-3, 3-1)</t>
  </si>
  <si>
    <t>2 - 0 (4-1, 3-2)</t>
  </si>
  <si>
    <t>2 - 0 (6-4, 4-1)</t>
  </si>
  <si>
    <t>2 - 1k (2-3, 4-3, 0-0, 1-0)</t>
  </si>
  <si>
    <t>2 - 0 (11-1, 16-2)</t>
  </si>
  <si>
    <t>1 - 2s (3-4, 6-4, 1-2)</t>
  </si>
  <si>
    <t>1 - 0 (7-4, 2-2)</t>
  </si>
  <si>
    <t>2 - 1s (6-1, 4-6, 1-0)</t>
  </si>
  <si>
    <t>0 - 2 (3-17, 1-2)</t>
  </si>
  <si>
    <t>2 - 0 (7-5, 3-2)</t>
  </si>
  <si>
    <t>1 - 2k (2-6, 6-3, 1-1, 1-2)</t>
  </si>
  <si>
    <t>2 - 0 (2-1, 13-6)</t>
  </si>
  <si>
    <t>2 - 0 (3-2, 5-1)</t>
  </si>
  <si>
    <t>2 - 0 (5-0, 3-2)</t>
  </si>
  <si>
    <t>Kiri - Kouvola</t>
  </si>
  <si>
    <t>1 - 2s (3-2, 0-4, 0-3)</t>
  </si>
  <si>
    <t>0 - 1 (3-4, 2-2)</t>
  </si>
  <si>
    <t>1 - 2k (3-6, 6-3, 2-2, 0-3)</t>
  </si>
  <si>
    <t>0 - 2 (3-7, 3-6)</t>
  </si>
  <si>
    <t>1 - 2s (5-3, 1-7, 0-1)</t>
  </si>
  <si>
    <t>0 - 2 (2-6, 0-3)</t>
  </si>
  <si>
    <t>2 - 0 (11-0, 5-1)</t>
  </si>
  <si>
    <t>1 - 0 (5-3, 4-4)</t>
  </si>
  <si>
    <t>1 - 0 (0-0, 5-0)</t>
  </si>
  <si>
    <t>2 - 0 (4-3, 8-2)</t>
  </si>
  <si>
    <t>1 - 2s (3-4, 3-2, 0-1)</t>
  </si>
  <si>
    <t>2 - 0 (6-2, 4-1)</t>
  </si>
  <si>
    <t>0 - 2 (3-10, 2-8)</t>
  </si>
  <si>
    <t>2 - 0 (4-1, 8-0)</t>
  </si>
  <si>
    <t>2 - 0 (7-1, 3-1)</t>
  </si>
  <si>
    <t>1 - 0 (2-2, 3-1)</t>
  </si>
  <si>
    <t>1 - 2s (1-2, 4-1, 0-3)</t>
  </si>
  <si>
    <t>1 - 2s (1-2, 6-1, 0-1)</t>
  </si>
  <si>
    <t>1 - 0 (4-4, 2-1)</t>
  </si>
  <si>
    <t>0 - 1 (2-7, 2-2)</t>
  </si>
  <si>
    <t>2 - 1s (5-3, 2-4, 2-0)</t>
  </si>
  <si>
    <t>1 - 2k (5-3, 3-4, 0-0, 0-2)</t>
  </si>
  <si>
    <t>1 - 2k (4-3, 6-8, 0-0, 2-3)</t>
  </si>
  <si>
    <t>1 - 2s (4-3, 2-5, 1-2)</t>
  </si>
  <si>
    <t>0 - 1 (5-5, 4-5)</t>
  </si>
  <si>
    <t>0 - 2 (1-3, 0-4)</t>
  </si>
  <si>
    <t>0 - 1 (1-7, 4-4)</t>
  </si>
  <si>
    <t>2 - 0 (4-2, 3-1)</t>
  </si>
  <si>
    <t>2 - 1k (2-3, 2-1, 1-1, 3-2)</t>
  </si>
  <si>
    <t>2 - 0 (7-1, 3-2)</t>
  </si>
  <si>
    <t>1 - 2s (2-3, 6-2, 0-4)</t>
  </si>
  <si>
    <t>1 - 0 (2-0, 1-1)</t>
  </si>
  <si>
    <t>1 - 2s (5-3, 3-5, 1-4)</t>
  </si>
  <si>
    <t>2 - 0 (3-0, 5-1)</t>
  </si>
  <si>
    <t>1 - 2s (3-6, 10-3, 0-4)</t>
  </si>
  <si>
    <t>2 - 0 (4-1, 6-3)</t>
  </si>
  <si>
    <t>Kitee - Joensuu</t>
  </si>
  <si>
    <t>Kitee</t>
  </si>
  <si>
    <t>Seinäjoki - Kitee</t>
  </si>
  <si>
    <t>0 - 1 (3-3, 3-4)</t>
  </si>
  <si>
    <t>2 - 0 (4-0, 2-1)</t>
  </si>
  <si>
    <t>Kitee - Kiri</t>
  </si>
  <si>
    <t>2 - 0 (1-0, 4-1)</t>
  </si>
  <si>
    <t>Kitee - Sotkamo</t>
  </si>
  <si>
    <t>0 - 1 (1-1, 3-4)</t>
  </si>
  <si>
    <t>Vimpeli - Kitee</t>
  </si>
  <si>
    <t>2 - 0 (3-2, 6-3)</t>
  </si>
  <si>
    <t>Kitee - Raahe</t>
  </si>
  <si>
    <t>0 - 1 (0-1, 2-2)</t>
  </si>
  <si>
    <t>Hyvinkää - Kitee</t>
  </si>
  <si>
    <t>2 - 1s (10-5, 4-9, 1-0)</t>
  </si>
  <si>
    <t>1 - 0 (13-1, 2-2)</t>
  </si>
  <si>
    <t>Kitee - Koskenkorva</t>
  </si>
  <si>
    <t>2 - 1k (1-1, 3-3, 1-1, 3-1)</t>
  </si>
  <si>
    <t>Alajärvi - Kitee</t>
  </si>
  <si>
    <t>0 - 1 (0-3, 2-2)</t>
  </si>
  <si>
    <t>Kankaanpää - Kitee</t>
  </si>
  <si>
    <t>0 - 2 (0-4, 1-2)</t>
  </si>
  <si>
    <t>2 - 1k (1-2, 3-2, 0-0, 2-1)</t>
  </si>
  <si>
    <t>Kitee - Hyvinkää</t>
  </si>
  <si>
    <t>2 - 0 (3-1, 2-0)</t>
  </si>
  <si>
    <t>Raahe - Kitee</t>
  </si>
  <si>
    <t>0 - 2 (0-2, 1-6)</t>
  </si>
  <si>
    <t>1 - 0 (8-1, 4-4)</t>
  </si>
  <si>
    <t>0 - 1 (1-1, 1-3)</t>
  </si>
  <si>
    <t>Joensuu - Kitee</t>
  </si>
  <si>
    <t>2 - 0 (9-3, 8-4)</t>
  </si>
  <si>
    <t>Koskenkorva - Kitee</t>
  </si>
  <si>
    <t>1 - 2s (5-3, 5-7, 1-2)</t>
  </si>
  <si>
    <t>Kitee - Kankaanpää</t>
  </si>
  <si>
    <t>2 - 0 (5-0, 8-4)</t>
  </si>
  <si>
    <t>Sotkamo - Kitee</t>
  </si>
  <si>
    <t>0 - 2 (0-5, 1-6)</t>
  </si>
  <si>
    <t>0 - 2 (2-6, 9-15)</t>
  </si>
  <si>
    <t>1 - 2s (3-4, 4-2, 0-1)</t>
  </si>
  <si>
    <t>2 - 0 (10-6, 2-0)</t>
  </si>
  <si>
    <t>1 - 0 (2-2, 6-4)</t>
  </si>
  <si>
    <t>2 - 1s (6-8, 7-2, 1-0)</t>
  </si>
  <si>
    <t>Kitee - Vimpeli</t>
  </si>
  <si>
    <t>2 - 1k (2-4, 3-2, 0-0, 7-6)</t>
  </si>
  <si>
    <t>Kiri - Kitee</t>
  </si>
  <si>
    <t>1 - 0 (3-1, 2-2)</t>
  </si>
  <si>
    <t>Kitee - Seinäjoki</t>
  </si>
  <si>
    <t>0 - 1 (2-2, 2-3)</t>
  </si>
  <si>
    <t>0 - 2 (1-3, 0-8)</t>
  </si>
  <si>
    <t>Kitee - Alajärvi</t>
  </si>
  <si>
    <t>2 - 0 (9-2, 6-0)</t>
  </si>
  <si>
    <t>1 - 0 (5-5, 7-3)</t>
  </si>
  <si>
    <t>1 - 2s (2-0, 2-5, 0-1)</t>
  </si>
  <si>
    <t>2 - 1k (8-3, 0-1, 0-0, 3-2)</t>
  </si>
  <si>
    <t>2 - 1s (4-4, 2-2, 4-1)</t>
  </si>
  <si>
    <t>2 - 0 (5-1, 8-0)</t>
  </si>
  <si>
    <t>1 - 0 (1-1, 5-2)</t>
  </si>
  <si>
    <t>1 - 0 (9-0, 0-0)</t>
  </si>
  <si>
    <t>0 - 2 (1-2, 2-5)</t>
  </si>
  <si>
    <t>2 - 0 (9-1, 6-4)</t>
  </si>
  <si>
    <t>2 - 0 (4-1, 4-1)</t>
  </si>
  <si>
    <t>2 - 0 (2-1, 2-1)</t>
  </si>
  <si>
    <t>0 - 2 (1-5, 3-4)</t>
  </si>
  <si>
    <t>2 - 0 (4-1, 5-2)</t>
  </si>
  <si>
    <t>Kausi: 2012</t>
  </si>
  <si>
    <t>1 - 2s (4-1, 2-4, 0-7)</t>
  </si>
  <si>
    <t>1 - 2s (1-4, 2-0, 0-3)</t>
  </si>
  <si>
    <t>2 - 0 (4-1, 5-0)</t>
  </si>
  <si>
    <t>2 - 0 (6-0, 4-1)</t>
  </si>
  <si>
    <t>0 - 2 (1-4, 0-6)</t>
  </si>
  <si>
    <t>2 - 0 (6-0, 7-2)</t>
  </si>
  <si>
    <t>Nurmo - Kitee</t>
  </si>
  <si>
    <t>2 - 1s (2-4, 5-0, 2-1)</t>
  </si>
  <si>
    <t>2 - 0 (4-0, 4-1)</t>
  </si>
  <si>
    <t>2 - 1s (2-0, 2-3, 1-0)</t>
  </si>
  <si>
    <t>0 - 2 (0-1, 3-4)</t>
  </si>
  <si>
    <t>2 - 1s (3-2, 1-2, 2-0)</t>
  </si>
  <si>
    <t>2 - 1s (3-1, 0-1, 4-0)</t>
  </si>
  <si>
    <t>1 - 2s (3-5, 4-1, 0-1)</t>
  </si>
  <si>
    <t>0 - 2 (1-3, 0-5)</t>
  </si>
  <si>
    <t>0 - 1 (2-2, 2-4)</t>
  </si>
  <si>
    <t>2 - 0 (3-0, 2-1)</t>
  </si>
  <si>
    <t>0 - 1 (1-3, 4-4)</t>
  </si>
  <si>
    <t>2 - 0 (5-1, 5-4)</t>
  </si>
  <si>
    <t>Kitee - Nurmo</t>
  </si>
  <si>
    <t>1 - 0 (1-1, 3-1)</t>
  </si>
  <si>
    <t>2 - 0 (6-1, 5-2)</t>
  </si>
  <si>
    <t>2 - 1k (0-6, 2-1, 1-1, 4-2)</t>
  </si>
  <si>
    <t>2 - 0 (3-2, 8-5)</t>
  </si>
  <si>
    <t>2 - 0 (7-2, 2-1)</t>
  </si>
  <si>
    <t>0 - 2 (4-6, 0-5)</t>
  </si>
  <si>
    <t>1 - 2s (2-3, 5-4, 0-1)</t>
  </si>
  <si>
    <t>Kausi: 2011</t>
  </si>
  <si>
    <t>1 - 2s (3-0, 1-7, 1-2)</t>
  </si>
  <si>
    <t>2 - 1k (3-4, 4-3, 1-1, 8-7)</t>
  </si>
  <si>
    <t>Kouvola - Nurmo</t>
  </si>
  <si>
    <t>1 - 2k (0-3, 6-1, 1-1, 3-4)</t>
  </si>
  <si>
    <t>1 - 2s (2-3, 3-0, 0-1)</t>
  </si>
  <si>
    <t>2 - 1s (1-0, 3-6, 1-0)</t>
  </si>
  <si>
    <t>2 - 0 (3-1, 2-1)</t>
  </si>
  <si>
    <t>1 - 2k (3-1, 3-4, 1-1, 1-2)</t>
  </si>
  <si>
    <t>1 - 2s (1-7, 12-3, 0-1)</t>
  </si>
  <si>
    <t>0 - 2 (2-4, 1-8)</t>
  </si>
  <si>
    <t>1 - 0 (14-2, 3-3)</t>
  </si>
  <si>
    <t>2P</t>
  </si>
  <si>
    <t>2 - 0 (2-1, 5-1)</t>
  </si>
  <si>
    <t>0 - 2 (2-6, 1-5)</t>
  </si>
  <si>
    <t>2 - 1s (6-3, 1-7, 3-1)</t>
  </si>
  <si>
    <t>Nurmo - Kouvola</t>
  </si>
  <si>
    <t>1 - 0 (4-2, 5-5)</t>
  </si>
  <si>
    <t>2 - 0 (11-4, 6-2)</t>
  </si>
  <si>
    <t>2+4</t>
  </si>
  <si>
    <t>2 - 0 (3-1, 9-1)</t>
  </si>
  <si>
    <t>2 - 1k (3-2, 4-7, 0-0, 1-0)</t>
  </si>
  <si>
    <t>1 - 0 (2-2, 2-1)</t>
  </si>
  <si>
    <t>1 - 0 (4-3, 4-4)</t>
  </si>
  <si>
    <t>1 - 0 (7-6, 3-3)</t>
  </si>
  <si>
    <t>1 - 0 (11-2, 2-2)</t>
  </si>
  <si>
    <t>1+0</t>
  </si>
  <si>
    <t>2 - 0 (4-3, 2-1)</t>
  </si>
  <si>
    <t>0 - 2 (0-4, 3-4)</t>
  </si>
  <si>
    <t>0 - 2 (1-2, 2-10)</t>
  </si>
  <si>
    <t>Kausi: 2010</t>
  </si>
  <si>
    <t>2 - 0 (6-1, 8-1)</t>
  </si>
  <si>
    <t>Ulvila - Kouvola</t>
  </si>
  <si>
    <t>0 - 2 (1-2, 1-4)</t>
  </si>
  <si>
    <t>2 - 0 (5-3, 10-1)</t>
  </si>
  <si>
    <t>0 - 2 (3-9, 0-1)</t>
  </si>
  <si>
    <t>0 - 2 (1-2, 2-4)</t>
  </si>
  <si>
    <t>Kouvola - Oulu</t>
  </si>
  <si>
    <t>0 - 2 (0-1, 1-12)</t>
  </si>
  <si>
    <t>2 - 1k (0-2, 5-2, 0-0, 1-0)</t>
  </si>
  <si>
    <t>0 - 2 (1-3, 0-6)</t>
  </si>
  <si>
    <t>0 - 2 (2-3, 1-8)</t>
  </si>
  <si>
    <t>2 - 1k (2-4, 1-0, 0-0, 3-2)</t>
  </si>
  <si>
    <t>2 - 1s (9-2, 1-2, 1-0)</t>
  </si>
  <si>
    <t>2 - 0 (3-2, 2-0)</t>
  </si>
  <si>
    <t>0 - 2 (0-6, 2-3)</t>
  </si>
  <si>
    <t>0 - 1 (2-2, 1-5)</t>
  </si>
  <si>
    <t>2 - 0 (5-4, 8-1)</t>
  </si>
  <si>
    <t>0 - 2 (3-5, 2-5)</t>
  </si>
  <si>
    <t>2 - 1s (1-2, 5-1, 1-0)</t>
  </si>
  <si>
    <t>Oulu - Kouvola</t>
  </si>
  <si>
    <t>1 - 2k (1-5, 4-3, 0-0, 1-3)</t>
  </si>
  <si>
    <t>2 - 0 (11-0, 4-0)</t>
  </si>
  <si>
    <t>1 - 2s (5-2, 0-3, 0-5)</t>
  </si>
  <si>
    <t>Kouvola - Ulvila</t>
  </si>
  <si>
    <t>2 - 0 (7-0, 6-3)</t>
  </si>
  <si>
    <t>2 - 1s (6-3, 2-3, 3-0)</t>
  </si>
  <si>
    <t>0 - 2 (1-8, 2-3)</t>
  </si>
  <si>
    <t>1 - 0 (1-1, 3-2)</t>
  </si>
  <si>
    <t>Kausi: 2009</t>
  </si>
  <si>
    <t>Kouvola - Kuopio</t>
  </si>
  <si>
    <t>2 - 0 (4-1, 1-0)</t>
  </si>
  <si>
    <t>1 - 2s (2-6, 2-1, 1-2)</t>
  </si>
  <si>
    <t>0 - 2 (1-2, 0-2)</t>
  </si>
  <si>
    <t>2 - 0 (2-0, 6-3)</t>
  </si>
  <si>
    <t>1 - 2s (0-1, 4-0, 1-3)</t>
  </si>
  <si>
    <t>2 - 0 (2-1, 6-1)</t>
  </si>
  <si>
    <t>0 - 2 (4-5, 2-4)</t>
  </si>
  <si>
    <t>2 - 0 (5-0, 8-2)</t>
  </si>
  <si>
    <t>2 - 0 (4-1, 2-0)</t>
  </si>
  <si>
    <t>1 - 0 (5-5, 8-1)</t>
  </si>
  <si>
    <t>2 - 0 (4-0, 5-1)</t>
  </si>
  <si>
    <t>1 - 2s (5-4, 3-4, 1-2)</t>
  </si>
  <si>
    <t>2 - 1s (5-3, 2-3, 2-1)</t>
  </si>
  <si>
    <t>1 - 2s (0-2, 5-4, 0-1)</t>
  </si>
  <si>
    <t>2 - 1s (0-1, 4-3, 1-0)</t>
  </si>
  <si>
    <t>1 - 2s (7-4, 3-5, 0-1)</t>
  </si>
  <si>
    <t>2 - 0 (4-0, 6-4)</t>
  </si>
  <si>
    <t>Kuopio - Kouvola</t>
  </si>
  <si>
    <t>0 - 2 (0-8, 2-15)</t>
  </si>
  <si>
    <t>2 - 0 (4-3, 2-0)</t>
  </si>
  <si>
    <t>Kausi: 2008</t>
  </si>
  <si>
    <t>Koskenkorva - Kiri</t>
  </si>
  <si>
    <t>Koskenkorva</t>
  </si>
  <si>
    <t>Kiri - Koskenkorva</t>
  </si>
  <si>
    <t>Koskenkorva - Vimpeli</t>
  </si>
  <si>
    <t>Joensuu - Koskenkorva</t>
  </si>
  <si>
    <t>2 - 0 (2-1, 5-4)</t>
  </si>
  <si>
    <t>0 - 1 (4-4, 1-4)</t>
  </si>
  <si>
    <t>Koskenkorva - Raahe</t>
  </si>
  <si>
    <t>1 - 2s (2-4, 2-1, 0-1)</t>
  </si>
  <si>
    <t>Seinäjoki - Koskenkorva</t>
  </si>
  <si>
    <t>0 - 2 (1-3, 1-4)</t>
  </si>
  <si>
    <t>Koskenkorva - Kuopio</t>
  </si>
  <si>
    <t>2 - 1s (0-6, 7-2, 1-0)</t>
  </si>
  <si>
    <t>2 - 0 (5-4, 7-3)</t>
  </si>
  <si>
    <t>Koskenkorva - Hyvinkää</t>
  </si>
  <si>
    <t>2 - 1s (1-3, 6-3, 1-0)</t>
  </si>
  <si>
    <t>Sotkamo - Koskenkorva</t>
  </si>
  <si>
    <t>2 - 0 (1-0, 2-0)</t>
  </si>
  <si>
    <t>Koskenkorva - Oulu</t>
  </si>
  <si>
    <t>2 - 0 (2-1, 6-3)</t>
  </si>
  <si>
    <t>2 - 1k (7-4, 1-9, 0-0, 3-2)</t>
  </si>
  <si>
    <t>Koskenkorva - Seinäjoki</t>
  </si>
  <si>
    <t>1 - 2s (3-2, 1-3, 1-2)</t>
  </si>
  <si>
    <t>Koskenkorva - Nurmo</t>
  </si>
  <si>
    <t>0 - 2 (1-3, 3-5)</t>
  </si>
  <si>
    <t>Vimpeli - Koskenkorva</t>
  </si>
  <si>
    <t>2 - 0 (6-4, 8-3)</t>
  </si>
  <si>
    <t>Koskenkorva - Joensuu</t>
  </si>
  <si>
    <t>0 - 2 (2-4, 1-2)</t>
  </si>
  <si>
    <t>2 - 0 (10-0, 3-0)</t>
  </si>
  <si>
    <t>2 - 0 (3-0, 7-2)</t>
  </si>
  <si>
    <t>Raahe - Koskenkorva</t>
  </si>
  <si>
    <t>2 - 0 (7-1, 14-0)</t>
  </si>
  <si>
    <t>1 - 0 (5-2, 8-8)</t>
  </si>
  <si>
    <t>Kuopio - Koskenkorva</t>
  </si>
  <si>
    <t>Hyvinkää - Koskenkorva</t>
  </si>
  <si>
    <t>2 - 0 (8-0, 5-1)</t>
  </si>
  <si>
    <t>Koskenkorva - Sotkamo</t>
  </si>
  <si>
    <t>0 - 2 (2-3, 4-6)</t>
  </si>
  <si>
    <t>Oulu - Koskenkorva</t>
  </si>
  <si>
    <t>2 - 1k (2-5, 1-0, 1-1, 3-2)</t>
  </si>
  <si>
    <t>Kausi: 2007</t>
  </si>
  <si>
    <t>2 - 1s (1-14, 3-2, 2-1)</t>
  </si>
  <si>
    <t>1 - 2s (3-4, 2-1, 0-2)</t>
  </si>
  <si>
    <t>2 - 1s (4-2, 3-4, 1-0)</t>
  </si>
  <si>
    <t>2 - 0 (7-2, 3-1)</t>
  </si>
  <si>
    <t>1 - 0 (2-2, 4-2)</t>
  </si>
  <si>
    <t>2 - 0 (9-4, 6-3)</t>
  </si>
  <si>
    <t>2 - 1k (1-0, 2-3, 0-0, 2-1)</t>
  </si>
  <si>
    <t>1 - 2k (2-1, 2-4, 1-1, 0-1)</t>
  </si>
  <si>
    <t>2 - 0 (3-2, 5-2)</t>
  </si>
  <si>
    <t>2 - 0 (5-1, 6-1)</t>
  </si>
  <si>
    <t>2 - 0 (2-1, 4-2)</t>
  </si>
  <si>
    <t>2 - 1s (2-3, 5-2, 2-1)</t>
  </si>
  <si>
    <t>2 - 1k (5-4, 5-8, 0-0, 2-1)</t>
  </si>
  <si>
    <t>2 - 0 (5-2, 4-0)</t>
  </si>
  <si>
    <t>2 - 0 (4-0, 4-3)</t>
  </si>
  <si>
    <t>0 - 2 (2-7, 1-3)</t>
  </si>
  <si>
    <t>0 - 2 (0-1, 3-5)</t>
  </si>
  <si>
    <t>1 - 0 (4-1, 1-1)</t>
  </si>
  <si>
    <t>2 - 0 (7-1, 8-1)</t>
  </si>
  <si>
    <t>Nurmo - Koskenkorva</t>
  </si>
  <si>
    <t>2 - 0 (8-7, 4-1)</t>
  </si>
  <si>
    <t>2 - 1s (1-2, 4-1, 1-0)</t>
  </si>
  <si>
    <t>0 - 2 (1-3, 2-3)</t>
  </si>
  <si>
    <t>1 - 2s (3-9, 4-1, 0-1)</t>
  </si>
  <si>
    <t>0 - 2 (2-7, 7-14)</t>
  </si>
  <si>
    <t>Kausi: 2006</t>
  </si>
  <si>
    <t>1 - 2s (9-2, 0-2, 0-1)</t>
  </si>
  <si>
    <t>0 - 1 (1-1, 4-6)</t>
  </si>
  <si>
    <t>Imatra - Koskenkorva</t>
  </si>
  <si>
    <t>1 - 2s (2-5, 6-0, 0-4)</t>
  </si>
  <si>
    <t>1 - 2k (3-4, 5-0, 0-0, 1-2)</t>
  </si>
  <si>
    <t>1 - 2k (2-3, 3-0, 0-0, 2-3)</t>
  </si>
  <si>
    <t>2 - 0 (4-2, 5-1)</t>
  </si>
  <si>
    <t>2 - 1s (2-0, 3-7, 1-0)</t>
  </si>
  <si>
    <t>0 - 1 (1-1, 1-7)</t>
  </si>
  <si>
    <t>1 - 0 (3-2, 1-1)</t>
  </si>
  <si>
    <t>2 - 0 (2-1, 8-2)</t>
  </si>
  <si>
    <t>1 - 2s (1-2, 7-1, 0-1)</t>
  </si>
  <si>
    <t>0 - 1 (1-7, 1-1)</t>
  </si>
  <si>
    <t>0 - 1 (1-1, 1-4)</t>
  </si>
  <si>
    <t>1 - 2k (2-3, 7-5, 0-0, 1-3)</t>
  </si>
  <si>
    <t>1 - 2s (4-2, 4-5, 0-1)</t>
  </si>
  <si>
    <t>1 - 2s (4-1, 5-8, 0-4)</t>
  </si>
  <si>
    <t>0 - 2 (2-4, 3-5)</t>
  </si>
  <si>
    <t>Koskenkorva - Imatra</t>
  </si>
  <si>
    <t>2 - 0 (2-0, 8-4)</t>
  </si>
  <si>
    <t>1 - 2s (1-5, 5-2, 0-1)</t>
  </si>
  <si>
    <t>Kausi: 2005</t>
  </si>
  <si>
    <t>2 - 0 (1-0, 17-1)</t>
  </si>
  <si>
    <t>3P</t>
  </si>
  <si>
    <t>2 - 0 (3-0, 8-2)</t>
  </si>
  <si>
    <t>2 - 1s (4-6, 6-5, 4-1)</t>
  </si>
  <si>
    <t>2 - 1s (3-5, 6-5, 2-0)</t>
  </si>
  <si>
    <t>2 - 0 (2-0, 11-1)</t>
  </si>
  <si>
    <t>2 - 0 (6-5, 6-1)</t>
  </si>
  <si>
    <t>2 - 0 (9-4, 8-3)</t>
  </si>
  <si>
    <t>2 - 0 (3-1, 4-2)</t>
  </si>
  <si>
    <t>2 - 0 (3-1, 12-0)</t>
  </si>
  <si>
    <t>0 - 1 (1-1, 4-9)</t>
  </si>
  <si>
    <t>1 - 0 (4-4, 1-0)</t>
  </si>
  <si>
    <t>0 - 2 (2-8, 0-3)</t>
  </si>
  <si>
    <t>1 - 2s (5-7, 9-4, 0-1)</t>
  </si>
  <si>
    <t>1V</t>
  </si>
  <si>
    <t>Kausi: 2004</t>
  </si>
  <si>
    <t>Koskenkorva - Järvenpää</t>
  </si>
  <si>
    <t>2 - 0 (1-0, 2-1)</t>
  </si>
  <si>
    <t>1 - 2k (1-2, 5-4, 0-0, 1-2)</t>
  </si>
  <si>
    <t>2 - 1k (3-1, 3-4, 0-0, 3-2)</t>
  </si>
  <si>
    <t>0 - 2 (1-6, 0-3)</t>
  </si>
  <si>
    <t>2 - 1s (2-0, 2-4, 1-0)</t>
  </si>
  <si>
    <t>1 - 0 (2-2, 1-0)</t>
  </si>
  <si>
    <t>2 - 0 (5-1, 3-2)</t>
  </si>
  <si>
    <t>2 - 1s (1-2, 5-3, 1-0)</t>
  </si>
  <si>
    <t>0 - 1 (4-4, 2-11)</t>
  </si>
  <si>
    <t>0 - 1 (2-7, 4-4)</t>
  </si>
  <si>
    <t>1 - 2s (0-1, 8-5, 1-2)</t>
  </si>
  <si>
    <t>1 - 0 (3-2, 2-2)</t>
  </si>
  <si>
    <t>2 - 1s (2-5, 8-5, 1-0)</t>
  </si>
  <si>
    <t>2 - 0 (5-1, 4-1)</t>
  </si>
  <si>
    <t>2 - 0 (5-4, 5-2)</t>
  </si>
  <si>
    <t>2 - 0 (5-0, 2-0)</t>
  </si>
  <si>
    <t>1 - 0 (3-3, 2-0)</t>
  </si>
  <si>
    <t>2 - 0 (5-2, 3-2)</t>
  </si>
  <si>
    <t>0 - 1 (1-5, 2-2)</t>
  </si>
  <si>
    <t>0 - 2 (0-2, 0-5)</t>
  </si>
  <si>
    <t>2 - 1s (13-2, 2-5, 2-0)</t>
  </si>
  <si>
    <t>2 - 0 (3-2, 6-2)</t>
  </si>
  <si>
    <t>Järvenpää - Koskenkorva</t>
  </si>
  <si>
    <t>1 - 2k (1-2, 3-2, 1-1, 1-2)</t>
  </si>
  <si>
    <t>0 - 2 (4-6, 3-7)</t>
  </si>
  <si>
    <t>Kausi: 2003</t>
  </si>
  <si>
    <t>1 - 2s (10-1, 3-5, 1-3)</t>
  </si>
  <si>
    <t>Kausi: 2002</t>
  </si>
  <si>
    <t>Koskenkorva - Ulvila</t>
  </si>
  <si>
    <t>2 - 0 (4-1, 3-1)</t>
  </si>
  <si>
    <t>Ulvila</t>
  </si>
  <si>
    <t>Ulvila - Imatra</t>
  </si>
  <si>
    <t>Seinäjoki - Ulvila</t>
  </si>
  <si>
    <t>Kankaanpää - Ulvila</t>
  </si>
  <si>
    <t>0 - 2 (1-3, 1-5)</t>
  </si>
  <si>
    <t>Ulvila - Kuopio</t>
  </si>
  <si>
    <t>0 - 1 (3-3, 1-2)</t>
  </si>
  <si>
    <t>Sotkamo - Ulvila</t>
  </si>
  <si>
    <t>Ulvila - Oulu</t>
  </si>
  <si>
    <t>Ulvila - Kitee</t>
  </si>
  <si>
    <t>1 - 0 (3-2, 0-0)</t>
  </si>
  <si>
    <t>Ulvila - Kankaanpää</t>
  </si>
  <si>
    <t>2 - 0 (7-1, 10-1)</t>
  </si>
  <si>
    <t>Raahe - Ulvila</t>
  </si>
  <si>
    <t>2 - 0 (4-2, 6-5)</t>
  </si>
  <si>
    <t>Ulvila - Hyvinkää</t>
  </si>
  <si>
    <t>0 - 2 (0-7, 3-4)</t>
  </si>
  <si>
    <t>0 - 2 (4-7, 2-3)</t>
  </si>
  <si>
    <t>Järvenpää - Ulvila</t>
  </si>
  <si>
    <t>1 - 2k (2-9, 4-0, 0-0, 1-2)</t>
  </si>
  <si>
    <t>Ulvila - Koskenkorva</t>
  </si>
  <si>
    <t>0 - 2 (3-9, 2-5)</t>
  </si>
  <si>
    <t>2 - 0 (4-2, 5-0)</t>
  </si>
  <si>
    <t>Imatra - Ulvila</t>
  </si>
  <si>
    <t>0 - 1 (1-8, 2-2)</t>
  </si>
  <si>
    <t>2 - 0 (5-2, 14-2)</t>
  </si>
  <si>
    <t>Kuopio - Ulvila</t>
  </si>
  <si>
    <t>1 - 2k (3-2, 0-1, 1-1, 0-1)</t>
  </si>
  <si>
    <t>1 - 0 (5-1, 4-4)</t>
  </si>
  <si>
    <t>Hyvinkää - Ulvila</t>
  </si>
  <si>
    <t>2 - 0 (5-3, 10-9)</t>
  </si>
  <si>
    <t>Ulvila - Seinäjoki</t>
  </si>
  <si>
    <t>2 - 1s (2-0, 4-5, 2-0)</t>
  </si>
  <si>
    <t>2 - 0 (5-2, 3-0)</t>
  </si>
  <si>
    <t>0 - 2 (0-4, 2-3)</t>
  </si>
  <si>
    <t>Ulvila - Järvenpää</t>
  </si>
  <si>
    <t>2 - 1s (5-1, 0-2, 1-0)</t>
  </si>
  <si>
    <t>1 - 0 (2-2, 5-2)</t>
  </si>
  <si>
    <t>Kitee - Ulvila</t>
  </si>
  <si>
    <t>2 - 0 (4-2, 9-6)</t>
  </si>
  <si>
    <t>Ulvila - Raahe</t>
  </si>
  <si>
    <t>Ulvila - Sotkamo</t>
  </si>
  <si>
    <t>0 - 1 (3-3, 0-9)</t>
  </si>
  <si>
    <t>Oulu - Ulvila</t>
  </si>
  <si>
    <t>2 - 1k (1-3, 3-2, 0-0, 3-0)</t>
  </si>
  <si>
    <t>Hamina - Koskenkorva</t>
  </si>
  <si>
    <t>0 - 1 (1-7, 2-2)</t>
  </si>
  <si>
    <t xml:space="preserve"> YLEISÖENNÄTYS  KOTONA</t>
  </si>
  <si>
    <t xml:space="preserve"> YLEISÖENNÄTYS  VIERAISSA</t>
  </si>
  <si>
    <t xml:space="preserve"> RUNKOSARJA JA YLEMPI LOPPUSARJA</t>
  </si>
  <si>
    <t xml:space="preserve"> Katsojia</t>
  </si>
  <si>
    <t xml:space="preserve"> Ottelut</t>
  </si>
  <si>
    <t xml:space="preserve"> ka / ott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</si>
</sst>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sz val="9"/>
      <color rgb="FF333333"/>
      <name val="Arial"/>
      <family val="2"/>
    </font>
    <font>
      <b/>
      <sz val="9"/>
      <color rgb="FF333333"/>
      <name val="Arial"/>
      <family val="2"/>
    </font>
    <font>
      <b/>
      <sz val="11"/>
      <color rgb="FF333333"/>
      <name val="Arial"/>
      <family val="2"/>
    </font>
    <font>
      <u/>
      <sz val="10"/>
      <color theme="1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DDDDDD"/>
      </right>
      <top/>
      <bottom style="thick">
        <color rgb="FF000000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thick">
        <color rgb="FF000000"/>
      </left>
      <right style="medium">
        <color rgb="FFDDDDDD"/>
      </right>
      <top style="thick">
        <color rgb="FF000000"/>
      </top>
      <bottom style="thick">
        <color rgb="FF000000"/>
      </bottom>
      <diagonal/>
    </border>
    <border>
      <left/>
      <right style="medium">
        <color rgb="FFDDDDDD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DDDDDD"/>
      </right>
      <top/>
      <bottom style="medium">
        <color rgb="FFDDDDDD"/>
      </bottom>
      <diagonal/>
    </border>
    <border>
      <left/>
      <right style="thick">
        <color rgb="FF000000"/>
      </right>
      <top/>
      <bottom style="medium">
        <color rgb="FFDDDDDD"/>
      </bottom>
      <diagonal/>
    </border>
    <border>
      <left style="thick">
        <color rgb="FF000000"/>
      </left>
      <right style="medium">
        <color rgb="FFDDDDDD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4" fillId="0" borderId="0" applyNumberFormat="0" applyFill="0" applyBorder="0" applyAlignment="0" applyProtection="0"/>
  </cellStyleXfs>
  <cellXfs count="329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49" fontId="4" fillId="4" borderId="13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49" fontId="4" fillId="3" borderId="0" xfId="0" applyNumberFormat="1" applyFont="1" applyFill="1" applyAlignment="1">
      <alignment horizontal="left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165" fontId="4" fillId="6" borderId="1" xfId="1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49" fontId="8" fillId="3" borderId="7" xfId="0" applyNumberFormat="1" applyFont="1" applyFill="1" applyBorder="1"/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8" fillId="3" borderId="8" xfId="0" applyFont="1" applyFill="1" applyBorder="1"/>
    <xf numFmtId="0" fontId="4" fillId="9" borderId="2" xfId="0" applyFont="1" applyFill="1" applyBorder="1" applyAlignment="1">
      <alignment horizontal="left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165" fontId="4" fillId="9" borderId="4" xfId="1" applyNumberFormat="1" applyFont="1" applyFill="1" applyBorder="1" applyAlignment="1"/>
    <xf numFmtId="0" fontId="4" fillId="9" borderId="1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165" fontId="4" fillId="9" borderId="4" xfId="1" applyNumberFormat="1" applyFont="1" applyFill="1" applyBorder="1" applyAlignment="1">
      <alignment horizontal="left"/>
    </xf>
    <xf numFmtId="0" fontId="10" fillId="6" borderId="2" xfId="0" applyFont="1" applyFill="1" applyBorder="1" applyAlignment="1">
      <alignment vertical="top"/>
    </xf>
    <xf numFmtId="0" fontId="7" fillId="0" borderId="0" xfId="0" applyFont="1"/>
    <xf numFmtId="49" fontId="4" fillId="7" borderId="1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65" fontId="4" fillId="7" borderId="1" xfId="1" applyNumberFormat="1" applyFont="1" applyFill="1" applyBorder="1" applyAlignment="1">
      <alignment horizontal="center"/>
    </xf>
    <xf numFmtId="0" fontId="4" fillId="2" borderId="9" xfId="0" applyFont="1" applyFill="1" applyBorder="1"/>
    <xf numFmtId="0" fontId="4" fillId="2" borderId="7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1" xfId="1" applyNumberFormat="1" applyFont="1" applyFill="1" applyBorder="1" applyAlignment="1"/>
    <xf numFmtId="0" fontId="4" fillId="7" borderId="1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7" borderId="11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49" fontId="4" fillId="3" borderId="0" xfId="0" applyNumberFormat="1" applyFont="1" applyFill="1" applyAlignment="1">
      <alignment horizontal="center"/>
    </xf>
    <xf numFmtId="0" fontId="0" fillId="3" borderId="0" xfId="0" applyFill="1"/>
    <xf numFmtId="0" fontId="4" fillId="8" borderId="1" xfId="0" applyFont="1" applyFill="1" applyBorder="1"/>
    <xf numFmtId="165" fontId="4" fillId="8" borderId="1" xfId="1" quotePrefix="1" applyNumberFormat="1" applyFont="1" applyFill="1" applyBorder="1" applyAlignment="1">
      <alignment horizontal="center"/>
    </xf>
    <xf numFmtId="165" fontId="4" fillId="3" borderId="1" xfId="1" quotePrefix="1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2" borderId="11" xfId="0" applyFont="1" applyFill="1" applyBorder="1"/>
    <xf numFmtId="1" fontId="4" fillId="9" borderId="1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0" fontId="4" fillId="4" borderId="5" xfId="0" applyFont="1" applyFill="1" applyBorder="1"/>
    <xf numFmtId="1" fontId="4" fillId="4" borderId="0" xfId="0" applyNumberFormat="1" applyFont="1" applyFill="1" applyAlignment="1">
      <alignment horizontal="center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0" fontId="4" fillId="4" borderId="10" xfId="0" applyFont="1" applyFill="1" applyBorder="1" applyAlignment="1">
      <alignment horizontal="left"/>
    </xf>
    <xf numFmtId="0" fontId="4" fillId="4" borderId="5" xfId="0" applyFont="1" applyFill="1" applyBorder="1" applyAlignment="1">
      <alignment horizontal="center"/>
    </xf>
    <xf numFmtId="2" fontId="4" fillId="4" borderId="0" xfId="0" applyNumberFormat="1" applyFont="1" applyFill="1"/>
    <xf numFmtId="2" fontId="4" fillId="4" borderId="5" xfId="0" applyNumberFormat="1" applyFont="1" applyFill="1" applyBorder="1"/>
    <xf numFmtId="0" fontId="4" fillId="4" borderId="12" xfId="0" applyFont="1" applyFill="1" applyBorder="1"/>
    <xf numFmtId="0" fontId="4" fillId="4" borderId="10" xfId="0" applyFont="1" applyFill="1" applyBorder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6" fillId="4" borderId="0" xfId="0" applyFont="1" applyFill="1"/>
    <xf numFmtId="14" fontId="4" fillId="4" borderId="0" xfId="0" applyNumberFormat="1" applyFont="1" applyFill="1"/>
    <xf numFmtId="0" fontId="4" fillId="4" borderId="0" xfId="0" applyFont="1" applyFill="1" applyAlignment="1">
      <alignment horizontal="right"/>
    </xf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2" fontId="4" fillId="4" borderId="5" xfId="0" applyNumberFormat="1" applyFont="1" applyFill="1" applyBorder="1" applyAlignment="1">
      <alignment horizontal="left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0" fontId="4" fillId="3" borderId="5" xfId="0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4" fontId="4" fillId="4" borderId="10" xfId="0" applyNumberFormat="1" applyFont="1" applyFill="1" applyBorder="1"/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center"/>
    </xf>
    <xf numFmtId="9" fontId="4" fillId="4" borderId="0" xfId="1" applyFont="1" applyFill="1" applyBorder="1"/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10" borderId="13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4" fillId="10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5" fillId="2" borderId="0" xfId="0" applyFont="1" applyFill="1" applyAlignment="1">
      <alignment horizontal="left"/>
    </xf>
    <xf numFmtId="9" fontId="4" fillId="4" borderId="0" xfId="1" quotePrefix="1" applyFont="1" applyFill="1" applyBorder="1" applyAlignment="1"/>
    <xf numFmtId="9" fontId="4" fillId="4" borderId="0" xfId="1" applyFont="1" applyFill="1" applyBorder="1" applyAlignment="1"/>
    <xf numFmtId="49" fontId="4" fillId="4" borderId="12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11" fillId="11" borderId="16" xfId="0" applyFont="1" applyFill="1" applyBorder="1" applyAlignment="1">
      <alignment horizontal="left" vertical="center"/>
    </xf>
    <xf numFmtId="0" fontId="14" fillId="11" borderId="16" xfId="3" applyFill="1" applyBorder="1" applyAlignment="1">
      <alignment horizontal="left" vertical="center"/>
    </xf>
    <xf numFmtId="0" fontId="11" fillId="11" borderId="16" xfId="0" applyFont="1" applyFill="1" applyBorder="1" applyAlignment="1">
      <alignment horizontal="right" vertical="center"/>
    </xf>
    <xf numFmtId="0" fontId="11" fillId="12" borderId="16" xfId="0" applyFont="1" applyFill="1" applyBorder="1" applyAlignment="1">
      <alignment horizontal="left" vertical="center"/>
    </xf>
    <xf numFmtId="0" fontId="14" fillId="12" borderId="16" xfId="3" applyFill="1" applyBorder="1" applyAlignment="1">
      <alignment horizontal="left" vertical="center"/>
    </xf>
    <xf numFmtId="0" fontId="11" fillId="12" borderId="16" xfId="0" applyFont="1" applyFill="1" applyBorder="1" applyAlignment="1">
      <alignment horizontal="right" vertical="center"/>
    </xf>
    <xf numFmtId="14" fontId="11" fillId="11" borderId="20" xfId="0" applyNumberFormat="1" applyFont="1" applyFill="1" applyBorder="1" applyAlignment="1">
      <alignment horizontal="left" vertical="center"/>
    </xf>
    <xf numFmtId="0" fontId="11" fillId="11" borderId="21" xfId="0" applyFont="1" applyFill="1" applyBorder="1" applyAlignment="1">
      <alignment horizontal="right" vertical="center"/>
    </xf>
    <xf numFmtId="14" fontId="11" fillId="12" borderId="20" xfId="0" applyNumberFormat="1" applyFont="1" applyFill="1" applyBorder="1" applyAlignment="1">
      <alignment horizontal="left" vertical="center"/>
    </xf>
    <xf numFmtId="0" fontId="11" fillId="12" borderId="21" xfId="0" applyFont="1" applyFill="1" applyBorder="1" applyAlignment="1">
      <alignment horizontal="right" vertical="center"/>
    </xf>
    <xf numFmtId="14" fontId="11" fillId="12" borderId="22" xfId="0" applyNumberFormat="1" applyFont="1" applyFill="1" applyBorder="1" applyAlignment="1">
      <alignment horizontal="left" vertical="center"/>
    </xf>
    <xf numFmtId="0" fontId="11" fillId="12" borderId="15" xfId="0" applyFont="1" applyFill="1" applyBorder="1" applyAlignment="1">
      <alignment horizontal="left" vertical="center"/>
    </xf>
    <xf numFmtId="0" fontId="14" fillId="12" borderId="15" xfId="3" applyFill="1" applyBorder="1" applyAlignment="1">
      <alignment horizontal="left" vertical="center"/>
    </xf>
    <xf numFmtId="0" fontId="11" fillId="12" borderId="15" xfId="0" applyFont="1" applyFill="1" applyBorder="1" applyAlignment="1">
      <alignment horizontal="right" vertical="center"/>
    </xf>
    <xf numFmtId="0" fontId="11" fillId="12" borderId="23" xfId="0" applyFont="1" applyFill="1" applyBorder="1" applyAlignment="1">
      <alignment horizontal="right" vertical="center"/>
    </xf>
    <xf numFmtId="14" fontId="11" fillId="11" borderId="22" xfId="0" applyNumberFormat="1" applyFont="1" applyFill="1" applyBorder="1" applyAlignment="1">
      <alignment horizontal="left" vertical="center"/>
    </xf>
    <xf numFmtId="0" fontId="11" fillId="11" borderId="15" xfId="0" applyFont="1" applyFill="1" applyBorder="1" applyAlignment="1">
      <alignment horizontal="left" vertical="center"/>
    </xf>
    <xf numFmtId="0" fontId="14" fillId="11" borderId="15" xfId="3" applyFill="1" applyBorder="1" applyAlignment="1">
      <alignment horizontal="left" vertical="center"/>
    </xf>
    <xf numFmtId="0" fontId="11" fillId="11" borderId="15" xfId="0" applyFont="1" applyFill="1" applyBorder="1" applyAlignment="1">
      <alignment horizontal="right" vertical="center"/>
    </xf>
    <xf numFmtId="0" fontId="11" fillId="11" borderId="23" xfId="0" applyFont="1" applyFill="1" applyBorder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3" fillId="0" borderId="0" xfId="0" applyFont="1" applyAlignment="1">
      <alignment horizontal="left" vertical="center"/>
    </xf>
    <xf numFmtId="14" fontId="11" fillId="11" borderId="17" xfId="0" applyNumberFormat="1" applyFont="1" applyFill="1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14" fontId="11" fillId="11" borderId="0" xfId="0" applyNumberFormat="1" applyFont="1" applyFill="1" applyAlignment="1">
      <alignment horizontal="left" vertical="center"/>
    </xf>
    <xf numFmtId="0" fontId="0" fillId="0" borderId="22" xfId="0" applyBorder="1" applyAlignment="1">
      <alignment horizontal="left" vertical="center"/>
    </xf>
    <xf numFmtId="14" fontId="11" fillId="12" borderId="0" xfId="0" applyNumberFormat="1" applyFont="1" applyFill="1" applyAlignment="1">
      <alignment horizontal="left" vertical="center"/>
    </xf>
    <xf numFmtId="0" fontId="12" fillId="0" borderId="20" xfId="0" applyFont="1" applyBorder="1" applyAlignment="1">
      <alignment horizontal="left" vertical="center"/>
    </xf>
    <xf numFmtId="0" fontId="0" fillId="0" borderId="20" xfId="0" applyBorder="1"/>
    <xf numFmtId="0" fontId="0" fillId="0" borderId="22" xfId="0" applyBorder="1"/>
    <xf numFmtId="0" fontId="12" fillId="0" borderId="17" xfId="0" applyFont="1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14" fontId="11" fillId="12" borderId="17" xfId="0" applyNumberFormat="1" applyFont="1" applyFill="1" applyBorder="1" applyAlignment="1">
      <alignment horizontal="left" vertical="center"/>
    </xf>
    <xf numFmtId="0" fontId="12" fillId="0" borderId="22" xfId="0" applyFont="1" applyBorder="1" applyAlignment="1">
      <alignment horizontal="left" vertical="center"/>
    </xf>
    <xf numFmtId="0" fontId="0" fillId="0" borderId="17" xfId="0" applyBorder="1"/>
    <xf numFmtId="0" fontId="13" fillId="0" borderId="20" xfId="0" applyFont="1" applyBorder="1" applyAlignment="1">
      <alignment horizontal="left" vertical="center"/>
    </xf>
    <xf numFmtId="0" fontId="11" fillId="11" borderId="18" xfId="0" applyFont="1" applyFill="1" applyBorder="1" applyAlignment="1">
      <alignment horizontal="left" vertical="center"/>
    </xf>
    <xf numFmtId="0" fontId="0" fillId="0" borderId="16" xfId="0" applyBorder="1"/>
    <xf numFmtId="0" fontId="11" fillId="11" borderId="0" xfId="0" applyFont="1" applyFill="1" applyAlignment="1">
      <alignment horizontal="left" vertical="center"/>
    </xf>
    <xf numFmtId="0" fontId="0" fillId="0" borderId="15" xfId="0" applyBorder="1"/>
    <xf numFmtId="0" fontId="11" fillId="12" borderId="0" xfId="0" applyFont="1" applyFill="1" applyAlignment="1">
      <alignment horizontal="left" vertical="center"/>
    </xf>
    <xf numFmtId="0" fontId="0" fillId="0" borderId="18" xfId="0" applyBorder="1"/>
    <xf numFmtId="0" fontId="11" fillId="12" borderId="18" xfId="0" applyFont="1" applyFill="1" applyBorder="1" applyAlignment="1">
      <alignment horizontal="left" vertical="center"/>
    </xf>
    <xf numFmtId="0" fontId="14" fillId="11" borderId="18" xfId="3" applyFill="1" applyBorder="1" applyAlignment="1">
      <alignment horizontal="left" vertical="center"/>
    </xf>
    <xf numFmtId="0" fontId="14" fillId="11" borderId="0" xfId="3" applyFill="1" applyBorder="1" applyAlignment="1">
      <alignment horizontal="left" vertical="center"/>
    </xf>
    <xf numFmtId="0" fontId="14" fillId="12" borderId="0" xfId="3" applyFill="1" applyBorder="1" applyAlignment="1">
      <alignment horizontal="left" vertical="center"/>
    </xf>
    <xf numFmtId="0" fontId="14" fillId="12" borderId="18" xfId="3" applyFill="1" applyBorder="1" applyAlignment="1">
      <alignment horizontal="left" vertical="center"/>
    </xf>
    <xf numFmtId="0" fontId="11" fillId="11" borderId="18" xfId="0" applyFont="1" applyFill="1" applyBorder="1" applyAlignment="1">
      <alignment horizontal="right" vertical="center"/>
    </xf>
    <xf numFmtId="0" fontId="11" fillId="11" borderId="0" xfId="0" applyFont="1" applyFill="1" applyAlignment="1">
      <alignment horizontal="right" vertical="center"/>
    </xf>
    <xf numFmtId="0" fontId="11" fillId="12" borderId="0" xfId="0" applyFont="1" applyFill="1" applyAlignment="1">
      <alignment horizontal="right" vertical="center"/>
    </xf>
    <xf numFmtId="0" fontId="11" fillId="12" borderId="18" xfId="0" applyFont="1" applyFill="1" applyBorder="1" applyAlignment="1">
      <alignment horizontal="right" vertical="center"/>
    </xf>
    <xf numFmtId="0" fontId="11" fillId="11" borderId="19" xfId="0" applyFont="1" applyFill="1" applyBorder="1" applyAlignment="1">
      <alignment horizontal="right" vertical="center"/>
    </xf>
    <xf numFmtId="0" fontId="0" fillId="0" borderId="21" xfId="0" applyBorder="1"/>
    <xf numFmtId="0" fontId="0" fillId="0" borderId="23" xfId="0" applyBorder="1"/>
    <xf numFmtId="0" fontId="0" fillId="0" borderId="19" xfId="0" applyBorder="1"/>
    <xf numFmtId="0" fontId="11" fillId="12" borderId="19" xfId="0" applyFont="1" applyFill="1" applyBorder="1" applyAlignment="1">
      <alignment horizontal="right" vertical="center"/>
    </xf>
    <xf numFmtId="0" fontId="13" fillId="0" borderId="22" xfId="0" applyFont="1" applyBorder="1" applyAlignment="1">
      <alignment horizontal="left" vertical="center"/>
    </xf>
    <xf numFmtId="1" fontId="4" fillId="4" borderId="0" xfId="0" quotePrefix="1" applyNumberFormat="1" applyFont="1" applyFill="1" applyAlignment="1">
      <alignment horizontal="right"/>
    </xf>
    <xf numFmtId="9" fontId="4" fillId="4" borderId="10" xfId="1" quotePrefix="1" applyFont="1" applyFill="1" applyBorder="1" applyAlignment="1"/>
    <xf numFmtId="9" fontId="4" fillId="4" borderId="10" xfId="1" applyFont="1" applyFill="1" applyBorder="1" applyAlignment="1"/>
    <xf numFmtId="1" fontId="4" fillId="4" borderId="0" xfId="0" applyNumberFormat="1" applyFont="1" applyFill="1"/>
  </cellXfs>
  <cellStyles count="4">
    <cellStyle name="Hyperlinkki" xfId="3" builtinId="8"/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pesiksenmaailma.fi/index.php/component/tilastot/?view=ottelu&amp;otteluid=33606" TargetMode="External"/><Relationship Id="rId21" Type="http://schemas.openxmlformats.org/officeDocument/2006/relationships/hyperlink" Target="http://www.pesiksenmaailma.fi/index.php/component/tilastot/?view=ottelu&amp;otteluid=58745" TargetMode="External"/><Relationship Id="rId324" Type="http://schemas.openxmlformats.org/officeDocument/2006/relationships/hyperlink" Target="http://www.pesiksenmaailma.fi/index.php/component/tilastot/?view=ottelu&amp;otteluid=20959" TargetMode="External"/><Relationship Id="rId531" Type="http://schemas.openxmlformats.org/officeDocument/2006/relationships/hyperlink" Target="http://www.pesiksenmaailma.fi/index.php/component/tilastot/?view=ottelu&amp;otteluid=6508" TargetMode="External"/><Relationship Id="rId170" Type="http://schemas.openxmlformats.org/officeDocument/2006/relationships/hyperlink" Target="http://www.pesiksenmaailma.fi/index.php/component/tilastot/?view=ottelu&amp;otteluid=29486" TargetMode="External"/><Relationship Id="rId268" Type="http://schemas.openxmlformats.org/officeDocument/2006/relationships/hyperlink" Target="http://www.pesiksenmaailma.fi/index.php/component/tilastot/?view=ottelu&amp;otteluid=24656" TargetMode="External"/><Relationship Id="rId475" Type="http://schemas.openxmlformats.org/officeDocument/2006/relationships/hyperlink" Target="http://www.pesiksenmaailma.fi/index.php/component/tilastot/?view=ottelu&amp;otteluid=10719" TargetMode="External"/><Relationship Id="rId32" Type="http://schemas.openxmlformats.org/officeDocument/2006/relationships/hyperlink" Target="http://www.pesiksenmaailma.fi/index.php/component/tilastot/?view=ottelu&amp;otteluid=42437" TargetMode="External"/><Relationship Id="rId128" Type="http://schemas.openxmlformats.org/officeDocument/2006/relationships/hyperlink" Target="http://www.pesiksenmaailma.fi/index.php/component/tilastot/?view=ottelu&amp;otteluid=33793" TargetMode="External"/><Relationship Id="rId335" Type="http://schemas.openxmlformats.org/officeDocument/2006/relationships/hyperlink" Target="http://www.pesiksenmaailma.fi/index.php/component/tilastot/?view=ottelu&amp;otteluid=19335" TargetMode="External"/><Relationship Id="rId542" Type="http://schemas.openxmlformats.org/officeDocument/2006/relationships/hyperlink" Target="http://www.pesiksenmaailma.fi/index.php/component/tilastot/?view=ottelu&amp;otteluid=6938" TargetMode="External"/><Relationship Id="rId181" Type="http://schemas.openxmlformats.org/officeDocument/2006/relationships/hyperlink" Target="http://www.pesiksenmaailma.fi/index.php/component/tilastot/?view=ottelu&amp;otteluid=29703" TargetMode="External"/><Relationship Id="rId402" Type="http://schemas.openxmlformats.org/officeDocument/2006/relationships/hyperlink" Target="http://www.pesiksenmaailma.fi/index.php/component/tilastot/?view=ottelu&amp;otteluid=17442" TargetMode="External"/><Relationship Id="rId279" Type="http://schemas.openxmlformats.org/officeDocument/2006/relationships/hyperlink" Target="http://www.pesiksenmaailma.fi/index.php/component/tilastot/?view=ottelu&amp;otteluid=22522" TargetMode="External"/><Relationship Id="rId486" Type="http://schemas.openxmlformats.org/officeDocument/2006/relationships/hyperlink" Target="http://www.pesiksenmaailma.fi/index.php/component/tilastot/?view=ottelu&amp;otteluid=11543" TargetMode="External"/><Relationship Id="rId43" Type="http://schemas.openxmlformats.org/officeDocument/2006/relationships/hyperlink" Target="http://www.pesiksenmaailma.fi/index.php/component/tilastot/?view=ottelu&amp;otteluid=42542" TargetMode="External"/><Relationship Id="rId139" Type="http://schemas.openxmlformats.org/officeDocument/2006/relationships/hyperlink" Target="http://www.pesiksenmaailma.fi/index.php/component/tilastot/?view=ottelu&amp;otteluid=31465" TargetMode="External"/><Relationship Id="rId346" Type="http://schemas.openxmlformats.org/officeDocument/2006/relationships/hyperlink" Target="http://www.pesiksenmaailma.fi/index.php/component/tilastot/?view=ottelu&amp;otteluid=19393" TargetMode="External"/><Relationship Id="rId192" Type="http://schemas.openxmlformats.org/officeDocument/2006/relationships/hyperlink" Target="http://www.pesiksenmaailma.fi/index.php/component/tilastot/?view=ottelu&amp;otteluid=30924" TargetMode="External"/><Relationship Id="rId206" Type="http://schemas.openxmlformats.org/officeDocument/2006/relationships/hyperlink" Target="http://www.pesiksenmaailma.fi/index.php/component/tilastot/?view=ottelu&amp;otteluid=27739" TargetMode="External"/><Relationship Id="rId413" Type="http://schemas.openxmlformats.org/officeDocument/2006/relationships/hyperlink" Target="http://www.pesiksenmaailma.fi/index.php/component/tilastot/?view=ottelu&amp;otteluid=15136" TargetMode="External"/><Relationship Id="rId497" Type="http://schemas.openxmlformats.org/officeDocument/2006/relationships/hyperlink" Target="http://www.pesiksenmaailma.fi/index.php/component/tilastot/?view=ottelu&amp;otteluid=9335" TargetMode="External"/><Relationship Id="rId12" Type="http://schemas.openxmlformats.org/officeDocument/2006/relationships/hyperlink" Target="http://www.pesiksenmaailma.fi/index.php/component/tilastot/?view=ottelu&amp;otteluid=58688" TargetMode="External"/><Relationship Id="rId108" Type="http://schemas.openxmlformats.org/officeDocument/2006/relationships/hyperlink" Target="http://www.pesiksenmaailma.fi/index.php/component/tilastot/?view=ottelu&amp;otteluid=33439" TargetMode="External"/><Relationship Id="rId315" Type="http://schemas.openxmlformats.org/officeDocument/2006/relationships/hyperlink" Target="http://www.pesiksenmaailma.fi/index.php/component/tilastot/?view=ottelu&amp;otteluid=20907" TargetMode="External"/><Relationship Id="rId357" Type="http://schemas.openxmlformats.org/officeDocument/2006/relationships/hyperlink" Target="http://www.pesiksenmaailma.fi/index.php/component/tilastot/?view=ottelu&amp;otteluid=18059" TargetMode="External"/><Relationship Id="rId522" Type="http://schemas.openxmlformats.org/officeDocument/2006/relationships/hyperlink" Target="http://www.pesiksenmaailma.fi/index.php/component/tilastot/?view=ottelu&amp;otteluid=6058" TargetMode="External"/><Relationship Id="rId54" Type="http://schemas.openxmlformats.org/officeDocument/2006/relationships/hyperlink" Target="http://www.pesiksenmaailma.fi/index.php/component/tilastot/?view=ottelu&amp;otteluid=39533" TargetMode="External"/><Relationship Id="rId96" Type="http://schemas.openxmlformats.org/officeDocument/2006/relationships/hyperlink" Target="http://www.pesiksenmaailma.fi/index.php/component/tilastot/?view=ottelu&amp;otteluid=35630" TargetMode="External"/><Relationship Id="rId161" Type="http://schemas.openxmlformats.org/officeDocument/2006/relationships/hyperlink" Target="http://www.pesiksenmaailma.fi/index.php/component/tilastot/?view=ottelu&amp;otteluid=32874" TargetMode="External"/><Relationship Id="rId217" Type="http://schemas.openxmlformats.org/officeDocument/2006/relationships/hyperlink" Target="http://www.pesiksenmaailma.fi/index.php/component/tilastot/?view=ottelu&amp;otteluid=27822" TargetMode="External"/><Relationship Id="rId399" Type="http://schemas.openxmlformats.org/officeDocument/2006/relationships/hyperlink" Target="http://www.pesiksenmaailma.fi/index.php/component/tilastot/?view=ottelu&amp;otteluid=17280" TargetMode="External"/><Relationship Id="rId259" Type="http://schemas.openxmlformats.org/officeDocument/2006/relationships/hyperlink" Target="http://www.pesiksenmaailma.fi/index.php/component/tilastot/?view=ottelu&amp;otteluid=24271" TargetMode="External"/><Relationship Id="rId424" Type="http://schemas.openxmlformats.org/officeDocument/2006/relationships/hyperlink" Target="http://www.pesiksenmaailma.fi/index.php/component/tilastot/?view=ottelu&amp;otteluid=15200" TargetMode="External"/><Relationship Id="rId466" Type="http://schemas.openxmlformats.org/officeDocument/2006/relationships/hyperlink" Target="http://www.pesiksenmaailma.fi/index.php/component/tilastot/?view=ottelu&amp;otteluid=12782" TargetMode="External"/><Relationship Id="rId23" Type="http://schemas.openxmlformats.org/officeDocument/2006/relationships/hyperlink" Target="http://www.pesiksenmaailma.fi/index.php/component/tilastot/?view=ottelu&amp;otteluid=58756" TargetMode="External"/><Relationship Id="rId119" Type="http://schemas.openxmlformats.org/officeDocument/2006/relationships/hyperlink" Target="http://www.pesiksenmaailma.fi/index.php/component/tilastot/?view=ottelu&amp;otteluid=33628" TargetMode="External"/><Relationship Id="rId270" Type="http://schemas.openxmlformats.org/officeDocument/2006/relationships/hyperlink" Target="http://www.pesiksenmaailma.fi/index.php/component/tilastot/?view=ottelu&amp;otteluid=24681" TargetMode="External"/><Relationship Id="rId326" Type="http://schemas.openxmlformats.org/officeDocument/2006/relationships/hyperlink" Target="http://www.pesiksenmaailma.fi/index.php/component/tilastot/?view=ottelu&amp;otteluid=20964" TargetMode="External"/><Relationship Id="rId533" Type="http://schemas.openxmlformats.org/officeDocument/2006/relationships/hyperlink" Target="http://www.pesiksenmaailma.fi/index.php/component/tilastot/?view=ottelu&amp;otteluid=6639" TargetMode="External"/><Relationship Id="rId65" Type="http://schemas.openxmlformats.org/officeDocument/2006/relationships/hyperlink" Target="http://www.pesiksenmaailma.fi/index.php/component/tilastot/?view=ottelu&amp;otteluid=39613" TargetMode="External"/><Relationship Id="rId130" Type="http://schemas.openxmlformats.org/officeDocument/2006/relationships/hyperlink" Target="http://www.pesiksenmaailma.fi/index.php/component/tilastot/?view=ottelu&amp;otteluid=33814" TargetMode="External"/><Relationship Id="rId368" Type="http://schemas.openxmlformats.org/officeDocument/2006/relationships/hyperlink" Target="http://www.pesiksenmaailma.fi/index.php/component/tilastot/?view=ottelu&amp;otteluid=18539" TargetMode="External"/><Relationship Id="rId172" Type="http://schemas.openxmlformats.org/officeDocument/2006/relationships/hyperlink" Target="http://www.pesiksenmaailma.fi/index.php/component/tilastot/?view=ottelu&amp;otteluid=29526" TargetMode="External"/><Relationship Id="rId228" Type="http://schemas.openxmlformats.org/officeDocument/2006/relationships/hyperlink" Target="http://www.pesiksenmaailma.fi/index.php/component/tilastot/?view=ottelu&amp;otteluid=25908" TargetMode="External"/><Relationship Id="rId435" Type="http://schemas.openxmlformats.org/officeDocument/2006/relationships/hyperlink" Target="http://www.pesiksenmaailma.fi/index.php/component/tilastot/?view=ottelu&amp;otteluid=14098" TargetMode="External"/><Relationship Id="rId477" Type="http://schemas.openxmlformats.org/officeDocument/2006/relationships/hyperlink" Target="http://www.pesiksenmaailma.fi/index.php/component/tilastot/?view=ottelu&amp;otteluid=11162" TargetMode="External"/><Relationship Id="rId281" Type="http://schemas.openxmlformats.org/officeDocument/2006/relationships/hyperlink" Target="http://www.pesiksenmaailma.fi/index.php/component/tilastot/?view=ottelu&amp;otteluid=22557" TargetMode="External"/><Relationship Id="rId337" Type="http://schemas.openxmlformats.org/officeDocument/2006/relationships/hyperlink" Target="http://www.pesiksenmaailma.fi/index.php/component/tilastot/?view=ottelu&amp;otteluid=19343" TargetMode="External"/><Relationship Id="rId502" Type="http://schemas.openxmlformats.org/officeDocument/2006/relationships/hyperlink" Target="http://www.pesiksenmaailma.fi/index.php/component/tilastot/?view=ottelu&amp;otteluid=9440" TargetMode="External"/><Relationship Id="rId34" Type="http://schemas.openxmlformats.org/officeDocument/2006/relationships/hyperlink" Target="http://www.pesiksenmaailma.fi/index.php/component/tilastot/?view=ottelu&amp;otteluid=42452" TargetMode="External"/><Relationship Id="rId76" Type="http://schemas.openxmlformats.org/officeDocument/2006/relationships/hyperlink" Target="http://www.pesiksenmaailma.fi/index.php/component/tilastot/?view=ottelu&amp;otteluid=39698" TargetMode="External"/><Relationship Id="rId141" Type="http://schemas.openxmlformats.org/officeDocument/2006/relationships/hyperlink" Target="http://www.pesiksenmaailma.fi/index.php/component/tilastot/?view=ottelu&amp;otteluid=31488" TargetMode="External"/><Relationship Id="rId379" Type="http://schemas.openxmlformats.org/officeDocument/2006/relationships/hyperlink" Target="http://www.pesiksenmaailma.fi/index.php/component/tilastot/?view=ottelu&amp;otteluid=18970" TargetMode="External"/><Relationship Id="rId544" Type="http://schemas.openxmlformats.org/officeDocument/2006/relationships/hyperlink" Target="http://www.pesiksenmaailma.fi/index.php/component/tilastot/?view=ottelu&amp;otteluid=7168" TargetMode="External"/><Relationship Id="rId7" Type="http://schemas.openxmlformats.org/officeDocument/2006/relationships/hyperlink" Target="http://www.pesiksenmaailma.fi/index.php/component/tilastot/?view=ottelu&amp;otteluid=58652" TargetMode="External"/><Relationship Id="rId183" Type="http://schemas.openxmlformats.org/officeDocument/2006/relationships/hyperlink" Target="http://www.pesiksenmaailma.fi/index.php/component/tilastot/?view=ottelu&amp;otteluid=29730" TargetMode="External"/><Relationship Id="rId239" Type="http://schemas.openxmlformats.org/officeDocument/2006/relationships/hyperlink" Target="http://www.pesiksenmaailma.fi/index.php/component/tilastot/?view=ottelu&amp;otteluid=26056" TargetMode="External"/><Relationship Id="rId390" Type="http://schemas.openxmlformats.org/officeDocument/2006/relationships/hyperlink" Target="http://www.pesiksenmaailma.fi/index.php/component/tilastot/?view=ottelu&amp;otteluid=16847" TargetMode="External"/><Relationship Id="rId404" Type="http://schemas.openxmlformats.org/officeDocument/2006/relationships/hyperlink" Target="http://www.pesiksenmaailma.fi/index.php/component/tilastot/?view=ottelu&amp;otteluid=15081" TargetMode="External"/><Relationship Id="rId446" Type="http://schemas.openxmlformats.org/officeDocument/2006/relationships/hyperlink" Target="http://www.pesiksenmaailma.fi/index.php/component/tilastot/?view=ottelu&amp;otteluid=14543" TargetMode="External"/><Relationship Id="rId250" Type="http://schemas.openxmlformats.org/officeDocument/2006/relationships/hyperlink" Target="http://www.pesiksenmaailma.fi/index.php/component/tilastot/?view=ottelu&amp;otteluid=26240" TargetMode="External"/><Relationship Id="rId292" Type="http://schemas.openxmlformats.org/officeDocument/2006/relationships/hyperlink" Target="http://www.pesiksenmaailma.fi/index.php/component/tilastot/?view=ottelu&amp;otteluid=22797" TargetMode="External"/><Relationship Id="rId306" Type="http://schemas.openxmlformats.org/officeDocument/2006/relationships/hyperlink" Target="http://www.pesiksenmaailma.fi/index.php/component/tilastot/?view=ottelu&amp;otteluid=20845" TargetMode="External"/><Relationship Id="rId488" Type="http://schemas.openxmlformats.org/officeDocument/2006/relationships/hyperlink" Target="http://www.pesiksenmaailma.fi/index.php/component/tilastot/?view=ottelu&amp;otteluid=11638" TargetMode="External"/><Relationship Id="rId45" Type="http://schemas.openxmlformats.org/officeDocument/2006/relationships/hyperlink" Target="http://www.pesiksenmaailma.fi/index.php/component/tilastot/?view=ottelu&amp;otteluid=42554" TargetMode="External"/><Relationship Id="rId87" Type="http://schemas.openxmlformats.org/officeDocument/2006/relationships/hyperlink" Target="http://www.pesiksenmaailma.fi/index.php/component/tilastot/?view=ottelu&amp;otteluid=35497" TargetMode="External"/><Relationship Id="rId110" Type="http://schemas.openxmlformats.org/officeDocument/2006/relationships/hyperlink" Target="http://www.pesiksenmaailma.fi/index.php/component/tilastot/?view=ottelu&amp;otteluid=33476" TargetMode="External"/><Relationship Id="rId348" Type="http://schemas.openxmlformats.org/officeDocument/2006/relationships/hyperlink" Target="http://www.pesiksenmaailma.fi/index.php/component/tilastot/?view=ottelu&amp;otteluid=19408" TargetMode="External"/><Relationship Id="rId513" Type="http://schemas.openxmlformats.org/officeDocument/2006/relationships/hyperlink" Target="http://www.pesiksenmaailma.fi/index.php/component/tilastot/?view=ottelu&amp;otteluid=9838" TargetMode="External"/><Relationship Id="rId152" Type="http://schemas.openxmlformats.org/officeDocument/2006/relationships/hyperlink" Target="http://www.pesiksenmaailma.fi/index.php/component/tilastot/?view=ottelu&amp;otteluid=31641" TargetMode="External"/><Relationship Id="rId194" Type="http://schemas.openxmlformats.org/officeDocument/2006/relationships/hyperlink" Target="http://www.pesiksenmaailma.fi/index.php/component/tilastot/?view=ottelu&amp;otteluid=30950" TargetMode="External"/><Relationship Id="rId208" Type="http://schemas.openxmlformats.org/officeDocument/2006/relationships/hyperlink" Target="http://www.pesiksenmaailma.fi/index.php/component/tilastot/?view=ottelu&amp;otteluid=27755" TargetMode="External"/><Relationship Id="rId415" Type="http://schemas.openxmlformats.org/officeDocument/2006/relationships/hyperlink" Target="http://www.pesiksenmaailma.fi/index.php/component/tilastot/?view=ottelu&amp;otteluid=15144" TargetMode="External"/><Relationship Id="rId457" Type="http://schemas.openxmlformats.org/officeDocument/2006/relationships/hyperlink" Target="http://www.pesiksenmaailma.fi/index.php/component/tilastot/?view=ottelu&amp;otteluid=12360" TargetMode="External"/><Relationship Id="rId261" Type="http://schemas.openxmlformats.org/officeDocument/2006/relationships/hyperlink" Target="http://www.pesiksenmaailma.fi/index.php/component/tilastot/?view=ottelu&amp;otteluid=24313" TargetMode="External"/><Relationship Id="rId499" Type="http://schemas.openxmlformats.org/officeDocument/2006/relationships/hyperlink" Target="http://www.pesiksenmaailma.fi/index.php/component/tilastot/?view=ottelu&amp;otteluid=9345" TargetMode="External"/><Relationship Id="rId14" Type="http://schemas.openxmlformats.org/officeDocument/2006/relationships/hyperlink" Target="http://www.pesiksenmaailma.fi/index.php/component/tilastot/?view=ottelu&amp;otteluid=58703" TargetMode="External"/><Relationship Id="rId56" Type="http://schemas.openxmlformats.org/officeDocument/2006/relationships/hyperlink" Target="http://www.pesiksenmaailma.fi/index.php/component/tilastot/?view=ottelu&amp;otteluid=39545" TargetMode="External"/><Relationship Id="rId317" Type="http://schemas.openxmlformats.org/officeDocument/2006/relationships/hyperlink" Target="http://www.pesiksenmaailma.fi/index.php/component/tilastot/?view=ottelu&amp;otteluid=20918" TargetMode="External"/><Relationship Id="rId359" Type="http://schemas.openxmlformats.org/officeDocument/2006/relationships/hyperlink" Target="http://www.pesiksenmaailma.fi/index.php/component/tilastot/?view=ottelu&amp;otteluid=18153" TargetMode="External"/><Relationship Id="rId524" Type="http://schemas.openxmlformats.org/officeDocument/2006/relationships/hyperlink" Target="http://www.pesiksenmaailma.fi/index.php/component/tilastot/?view=ottelu&amp;otteluid=6200" TargetMode="External"/><Relationship Id="rId98" Type="http://schemas.openxmlformats.org/officeDocument/2006/relationships/hyperlink" Target="http://www.pesiksenmaailma.fi/index.php/component/tilastot/?view=ottelu&amp;otteluid=35664" TargetMode="External"/><Relationship Id="rId121" Type="http://schemas.openxmlformats.org/officeDocument/2006/relationships/hyperlink" Target="http://www.pesiksenmaailma.fi/index.php/component/tilastot/?view=ottelu&amp;otteluid=33659" TargetMode="External"/><Relationship Id="rId163" Type="http://schemas.openxmlformats.org/officeDocument/2006/relationships/hyperlink" Target="http://www.pesiksenmaailma.fi/index.php/component/tilastot/?view=ottelu&amp;otteluid=33009" TargetMode="External"/><Relationship Id="rId219" Type="http://schemas.openxmlformats.org/officeDocument/2006/relationships/hyperlink" Target="http://www.pesiksenmaailma.fi/index.php/component/tilastot/?view=ottelu&amp;otteluid=27838" TargetMode="External"/><Relationship Id="rId370" Type="http://schemas.openxmlformats.org/officeDocument/2006/relationships/hyperlink" Target="http://www.pesiksenmaailma.fi/index.php/component/tilastot/?view=ottelu&amp;otteluid=18610" TargetMode="External"/><Relationship Id="rId426" Type="http://schemas.openxmlformats.org/officeDocument/2006/relationships/hyperlink" Target="http://www.pesiksenmaailma.fi/index.php/component/tilastot/?view=ottelu&amp;otteluid=15214" TargetMode="External"/><Relationship Id="rId230" Type="http://schemas.openxmlformats.org/officeDocument/2006/relationships/hyperlink" Target="http://www.pesiksenmaailma.fi/index.php/component/tilastot/?view=ottelu&amp;otteluid=25941" TargetMode="External"/><Relationship Id="rId468" Type="http://schemas.openxmlformats.org/officeDocument/2006/relationships/hyperlink" Target="http://www.pesiksenmaailma.fi/index.php/component/tilastot/?view=ottelu&amp;otteluid=12865" TargetMode="External"/><Relationship Id="rId25" Type="http://schemas.openxmlformats.org/officeDocument/2006/relationships/hyperlink" Target="http://www.pesiksenmaailma.fi/index.php/component/tilastot/?view=ottelu&amp;otteluid=58767" TargetMode="External"/><Relationship Id="rId67" Type="http://schemas.openxmlformats.org/officeDocument/2006/relationships/hyperlink" Target="http://www.pesiksenmaailma.fi/index.php/component/tilastot/?view=ottelu&amp;otteluid=39630" TargetMode="External"/><Relationship Id="rId272" Type="http://schemas.openxmlformats.org/officeDocument/2006/relationships/hyperlink" Target="http://www.pesiksenmaailma.fi/index.php/component/tilastot/?view=ottelu&amp;otteluid=24699" TargetMode="External"/><Relationship Id="rId328" Type="http://schemas.openxmlformats.org/officeDocument/2006/relationships/hyperlink" Target="http://www.pesiksenmaailma.fi/index.php/component/tilastot/?view=ottelu&amp;otteluid=19282" TargetMode="External"/><Relationship Id="rId535" Type="http://schemas.openxmlformats.org/officeDocument/2006/relationships/hyperlink" Target="http://www.pesiksenmaailma.fi/index.php/component/tilastot/?view=ottelu&amp;otteluid=6699" TargetMode="External"/><Relationship Id="rId132" Type="http://schemas.openxmlformats.org/officeDocument/2006/relationships/hyperlink" Target="http://www.pesiksenmaailma.fi/index.php/component/tilastot/?view=ottelu&amp;otteluid=33841" TargetMode="External"/><Relationship Id="rId174" Type="http://schemas.openxmlformats.org/officeDocument/2006/relationships/hyperlink" Target="http://www.pesiksenmaailma.fi/index.php/component/tilastot/?view=ottelu&amp;otteluid=29552" TargetMode="External"/><Relationship Id="rId381" Type="http://schemas.openxmlformats.org/officeDocument/2006/relationships/hyperlink" Target="http://www.pesiksenmaailma.fi/index.php/component/tilastot/?view=ottelu&amp;otteluid=16466" TargetMode="External"/><Relationship Id="rId241" Type="http://schemas.openxmlformats.org/officeDocument/2006/relationships/hyperlink" Target="http://www.pesiksenmaailma.fi/index.php/component/tilastot/?view=ottelu&amp;otteluid=26104" TargetMode="External"/><Relationship Id="rId437" Type="http://schemas.openxmlformats.org/officeDocument/2006/relationships/hyperlink" Target="http://www.pesiksenmaailma.fi/index.php/component/tilastot/?view=ottelu&amp;otteluid=14179" TargetMode="External"/><Relationship Id="rId479" Type="http://schemas.openxmlformats.org/officeDocument/2006/relationships/hyperlink" Target="http://www.pesiksenmaailma.fi/index.php/component/tilastot/?view=ottelu&amp;otteluid=11257" TargetMode="External"/><Relationship Id="rId36" Type="http://schemas.openxmlformats.org/officeDocument/2006/relationships/hyperlink" Target="http://www.pesiksenmaailma.fi/index.php/component/tilastot/?view=ottelu&amp;otteluid=42498" TargetMode="External"/><Relationship Id="rId283" Type="http://schemas.openxmlformats.org/officeDocument/2006/relationships/hyperlink" Target="http://www.pesiksenmaailma.fi/index.php/component/tilastot/?view=ottelu&amp;otteluid=22610" TargetMode="External"/><Relationship Id="rId339" Type="http://schemas.openxmlformats.org/officeDocument/2006/relationships/hyperlink" Target="http://www.pesiksenmaailma.fi/index.php/component/tilastot/?view=ottelu&amp;otteluid=19352" TargetMode="External"/><Relationship Id="rId490" Type="http://schemas.openxmlformats.org/officeDocument/2006/relationships/hyperlink" Target="http://www.pesiksenmaailma.fi/index.php/component/tilastot/?view=ottelu&amp;otteluid=11763" TargetMode="External"/><Relationship Id="rId504" Type="http://schemas.openxmlformats.org/officeDocument/2006/relationships/hyperlink" Target="http://www.pesiksenmaailma.fi/index.php/component/tilastot/?view=ottelu&amp;otteluid=9525" TargetMode="External"/><Relationship Id="rId546" Type="http://schemas.openxmlformats.org/officeDocument/2006/relationships/hyperlink" Target="http://www.pesiksenmaailma.fi/index.php/component/tilastot/?view=ottelu&amp;otteluid=7334" TargetMode="External"/><Relationship Id="rId78" Type="http://schemas.openxmlformats.org/officeDocument/2006/relationships/hyperlink" Target="http://www.pesiksenmaailma.fi/index.php/component/tilastot/?view=ottelu&amp;otteluid=39713" TargetMode="External"/><Relationship Id="rId101" Type="http://schemas.openxmlformats.org/officeDocument/2006/relationships/hyperlink" Target="http://www.pesiksenmaailma.fi/index.php/component/tilastot/?view=ottelu&amp;otteluid=35707" TargetMode="External"/><Relationship Id="rId143" Type="http://schemas.openxmlformats.org/officeDocument/2006/relationships/hyperlink" Target="http://www.pesiksenmaailma.fi/index.php/component/tilastot/?view=ottelu&amp;otteluid=31509" TargetMode="External"/><Relationship Id="rId185" Type="http://schemas.openxmlformats.org/officeDocument/2006/relationships/hyperlink" Target="http://www.pesiksenmaailma.fi/index.php/component/tilastot/?view=ottelu&amp;otteluid=29759" TargetMode="External"/><Relationship Id="rId350" Type="http://schemas.openxmlformats.org/officeDocument/2006/relationships/hyperlink" Target="http://www.pesiksenmaailma.fi/index.php/component/tilastot/?view=ottelu&amp;otteluid=19415" TargetMode="External"/><Relationship Id="rId406" Type="http://schemas.openxmlformats.org/officeDocument/2006/relationships/hyperlink" Target="http://www.pesiksenmaailma.fi/index.php/component/tilastot/?view=ottelu&amp;otteluid=15092" TargetMode="External"/><Relationship Id="rId9" Type="http://schemas.openxmlformats.org/officeDocument/2006/relationships/hyperlink" Target="http://www.pesiksenmaailma.fi/index.php/component/tilastot/?view=ottelu&amp;otteluid=58664" TargetMode="External"/><Relationship Id="rId210" Type="http://schemas.openxmlformats.org/officeDocument/2006/relationships/hyperlink" Target="http://www.pesiksenmaailma.fi/index.php/component/tilastot/?view=ottelu&amp;otteluid=27770" TargetMode="External"/><Relationship Id="rId392" Type="http://schemas.openxmlformats.org/officeDocument/2006/relationships/hyperlink" Target="http://www.pesiksenmaailma.fi/index.php/component/tilastot/?view=ottelu&amp;otteluid=16972" TargetMode="External"/><Relationship Id="rId448" Type="http://schemas.openxmlformats.org/officeDocument/2006/relationships/hyperlink" Target="http://www.pesiksenmaailma.fi/index.php/component/tilastot/?view=ottelu&amp;otteluid=14700" TargetMode="External"/><Relationship Id="rId252" Type="http://schemas.openxmlformats.org/officeDocument/2006/relationships/hyperlink" Target="http://www.pesiksenmaailma.fi/index.php/component/tilastot/?view=ottelu&amp;otteluid=26286" TargetMode="External"/><Relationship Id="rId294" Type="http://schemas.openxmlformats.org/officeDocument/2006/relationships/hyperlink" Target="http://www.pesiksenmaailma.fi/index.php/component/tilastot/?view=ottelu&amp;otteluid=22823" TargetMode="External"/><Relationship Id="rId308" Type="http://schemas.openxmlformats.org/officeDocument/2006/relationships/hyperlink" Target="http://www.pesiksenmaailma.fi/index.php/component/tilastot/?view=ottelu&amp;otteluid=20862" TargetMode="External"/><Relationship Id="rId515" Type="http://schemas.openxmlformats.org/officeDocument/2006/relationships/hyperlink" Target="http://www.pesiksenmaailma.fi/index.php/component/tilastot/?view=ottelu&amp;otteluid=9897" TargetMode="External"/><Relationship Id="rId47" Type="http://schemas.openxmlformats.org/officeDocument/2006/relationships/hyperlink" Target="http://www.pesiksenmaailma.fi/index.php/component/tilastot/?view=ottelu&amp;otteluid=42563" TargetMode="External"/><Relationship Id="rId89" Type="http://schemas.openxmlformats.org/officeDocument/2006/relationships/hyperlink" Target="http://www.pesiksenmaailma.fi/index.php/component/tilastot/?view=ottelu&amp;otteluid=35526" TargetMode="External"/><Relationship Id="rId112" Type="http://schemas.openxmlformats.org/officeDocument/2006/relationships/hyperlink" Target="http://www.pesiksenmaailma.fi/index.php/component/tilastot/?view=ottelu&amp;otteluid=33508" TargetMode="External"/><Relationship Id="rId154" Type="http://schemas.openxmlformats.org/officeDocument/2006/relationships/hyperlink" Target="http://www.pesiksenmaailma.fi/index.php/component/tilastot/?view=ottelu&amp;otteluid=31681" TargetMode="External"/><Relationship Id="rId361" Type="http://schemas.openxmlformats.org/officeDocument/2006/relationships/hyperlink" Target="http://www.pesiksenmaailma.fi/index.php/component/tilastot/?view=ottelu&amp;otteluid=18203" TargetMode="External"/><Relationship Id="rId196" Type="http://schemas.openxmlformats.org/officeDocument/2006/relationships/hyperlink" Target="http://www.pesiksenmaailma.fi/index.php/component/tilastot/?view=ottelu&amp;otteluid=30970" TargetMode="External"/><Relationship Id="rId417" Type="http://schemas.openxmlformats.org/officeDocument/2006/relationships/hyperlink" Target="http://www.pesiksenmaailma.fi/index.php/component/tilastot/?view=ottelu&amp;otteluid=15157" TargetMode="External"/><Relationship Id="rId459" Type="http://schemas.openxmlformats.org/officeDocument/2006/relationships/hyperlink" Target="http://www.pesiksenmaailma.fi/index.php/component/tilastot/?view=ottelu&amp;otteluid=12462" TargetMode="External"/><Relationship Id="rId16" Type="http://schemas.openxmlformats.org/officeDocument/2006/relationships/hyperlink" Target="http://www.pesiksenmaailma.fi/index.php/component/tilastot/?view=ottelu&amp;otteluid=58718" TargetMode="External"/><Relationship Id="rId221" Type="http://schemas.openxmlformats.org/officeDocument/2006/relationships/hyperlink" Target="http://www.pesiksenmaailma.fi/index.php/component/tilastot/?view=ottelu&amp;otteluid=27853" TargetMode="External"/><Relationship Id="rId263" Type="http://schemas.openxmlformats.org/officeDocument/2006/relationships/hyperlink" Target="http://www.pesiksenmaailma.fi/index.php/component/tilastot/?view=ottelu&amp;otteluid=24345" TargetMode="External"/><Relationship Id="rId319" Type="http://schemas.openxmlformats.org/officeDocument/2006/relationships/hyperlink" Target="http://www.pesiksenmaailma.fi/index.php/component/tilastot/?view=ottelu&amp;otteluid=20930" TargetMode="External"/><Relationship Id="rId470" Type="http://schemas.openxmlformats.org/officeDocument/2006/relationships/hyperlink" Target="http://www.pesiksenmaailma.fi/index.php/component/tilastot/?view=ottelu&amp;otteluid=13138" TargetMode="External"/><Relationship Id="rId526" Type="http://schemas.openxmlformats.org/officeDocument/2006/relationships/hyperlink" Target="http://www.pesiksenmaailma.fi/index.php/component/tilastot/?view=ottelu&amp;otteluid=6340" TargetMode="External"/><Relationship Id="rId58" Type="http://schemas.openxmlformats.org/officeDocument/2006/relationships/hyperlink" Target="http://www.pesiksenmaailma.fi/index.php/component/tilastot/?view=ottelu&amp;otteluid=39562" TargetMode="External"/><Relationship Id="rId123" Type="http://schemas.openxmlformats.org/officeDocument/2006/relationships/hyperlink" Target="http://www.pesiksenmaailma.fi/index.php/component/tilastot/?view=ottelu&amp;otteluid=33690" TargetMode="External"/><Relationship Id="rId330" Type="http://schemas.openxmlformats.org/officeDocument/2006/relationships/hyperlink" Target="http://www.pesiksenmaailma.fi/index.php/component/tilastot/?view=ottelu&amp;otteluid=19303" TargetMode="External"/><Relationship Id="rId165" Type="http://schemas.openxmlformats.org/officeDocument/2006/relationships/hyperlink" Target="http://www.pesiksenmaailma.fi/index.php/component/tilastot/?view=ottelu&amp;otteluid=33101" TargetMode="External"/><Relationship Id="rId372" Type="http://schemas.openxmlformats.org/officeDocument/2006/relationships/hyperlink" Target="http://www.pesiksenmaailma.fi/index.php/component/tilastot/?view=ottelu&amp;otteluid=18708" TargetMode="External"/><Relationship Id="rId428" Type="http://schemas.openxmlformats.org/officeDocument/2006/relationships/hyperlink" Target="http://www.pesiksenmaailma.fi/index.php/component/tilastot/?view=ottelu&amp;otteluid=13792" TargetMode="External"/><Relationship Id="rId232" Type="http://schemas.openxmlformats.org/officeDocument/2006/relationships/hyperlink" Target="http://www.pesiksenmaailma.fi/index.php/component/tilastot/?view=ottelu&amp;otteluid=25966" TargetMode="External"/><Relationship Id="rId274" Type="http://schemas.openxmlformats.org/officeDocument/2006/relationships/hyperlink" Target="http://www.pesiksenmaailma.fi/index.php/component/tilastot/?view=ottelu&amp;otteluid=24714" TargetMode="External"/><Relationship Id="rId481" Type="http://schemas.openxmlformats.org/officeDocument/2006/relationships/hyperlink" Target="http://www.pesiksenmaailma.fi/index.php/component/tilastot/?view=ottelu&amp;otteluid=11301" TargetMode="External"/><Relationship Id="rId27" Type="http://schemas.openxmlformats.org/officeDocument/2006/relationships/hyperlink" Target="http://www.pesiksenmaailma.fi/index.php/component/tilastot/?view=ottelu&amp;otteluid=58779" TargetMode="External"/><Relationship Id="rId69" Type="http://schemas.openxmlformats.org/officeDocument/2006/relationships/hyperlink" Target="http://www.pesiksenmaailma.fi/index.php/component/tilastot/?view=ottelu&amp;otteluid=39645" TargetMode="External"/><Relationship Id="rId134" Type="http://schemas.openxmlformats.org/officeDocument/2006/relationships/hyperlink" Target="http://www.pesiksenmaailma.fi/index.php/component/tilastot/?view=ottelu&amp;otteluid=33879" TargetMode="External"/><Relationship Id="rId537" Type="http://schemas.openxmlformats.org/officeDocument/2006/relationships/hyperlink" Target="http://www.pesiksenmaailma.fi/index.php/component/tilastot/?view=ottelu&amp;otteluid=6811" TargetMode="External"/><Relationship Id="rId80" Type="http://schemas.openxmlformats.org/officeDocument/2006/relationships/hyperlink" Target="http://www.pesiksenmaailma.fi/index.php/component/tilastot/?view=ottelu&amp;otteluid=39727" TargetMode="External"/><Relationship Id="rId176" Type="http://schemas.openxmlformats.org/officeDocument/2006/relationships/hyperlink" Target="http://www.pesiksenmaailma.fi/index.php/component/tilastot/?view=ottelu&amp;otteluid=29588" TargetMode="External"/><Relationship Id="rId341" Type="http://schemas.openxmlformats.org/officeDocument/2006/relationships/hyperlink" Target="http://www.pesiksenmaailma.fi/index.php/component/tilastot/?view=ottelu&amp;otteluid=19362" TargetMode="External"/><Relationship Id="rId383" Type="http://schemas.openxmlformats.org/officeDocument/2006/relationships/hyperlink" Target="http://www.pesiksenmaailma.fi/index.php/component/tilastot/?view=ottelu&amp;otteluid=16569" TargetMode="External"/><Relationship Id="rId439" Type="http://schemas.openxmlformats.org/officeDocument/2006/relationships/hyperlink" Target="http://www.pesiksenmaailma.fi/index.php/component/tilastot/?view=ottelu&amp;otteluid=14251" TargetMode="External"/><Relationship Id="rId201" Type="http://schemas.openxmlformats.org/officeDocument/2006/relationships/hyperlink" Target="http://www.pesiksenmaailma.fi/index.php/component/tilastot/?view=ottelu&amp;otteluid=27705" TargetMode="External"/><Relationship Id="rId243" Type="http://schemas.openxmlformats.org/officeDocument/2006/relationships/hyperlink" Target="http://www.pesiksenmaailma.fi/index.php/component/tilastot/?view=ottelu&amp;otteluid=26127" TargetMode="External"/><Relationship Id="rId285" Type="http://schemas.openxmlformats.org/officeDocument/2006/relationships/hyperlink" Target="http://www.pesiksenmaailma.fi/index.php/component/tilastot/?view=ottelu&amp;otteluid=22651" TargetMode="External"/><Relationship Id="rId450" Type="http://schemas.openxmlformats.org/officeDocument/2006/relationships/hyperlink" Target="http://www.pesiksenmaailma.fi/index.php/component/tilastot/?view=ottelu&amp;otteluid=14729" TargetMode="External"/><Relationship Id="rId506" Type="http://schemas.openxmlformats.org/officeDocument/2006/relationships/hyperlink" Target="http://www.pesiksenmaailma.fi/index.php/component/tilastot/?view=ottelu&amp;otteluid=9630" TargetMode="External"/><Relationship Id="rId38" Type="http://schemas.openxmlformats.org/officeDocument/2006/relationships/hyperlink" Target="http://www.pesiksenmaailma.fi/index.php/component/tilastot/?view=ottelu&amp;otteluid=42511" TargetMode="External"/><Relationship Id="rId103" Type="http://schemas.openxmlformats.org/officeDocument/2006/relationships/hyperlink" Target="http://www.pesiksenmaailma.fi/index.php/component/tilastot/?view=ottelu&amp;otteluid=35731" TargetMode="External"/><Relationship Id="rId310" Type="http://schemas.openxmlformats.org/officeDocument/2006/relationships/hyperlink" Target="http://www.pesiksenmaailma.fi/index.php/component/tilastot/?view=ottelu&amp;otteluid=20871" TargetMode="External"/><Relationship Id="rId492" Type="http://schemas.openxmlformats.org/officeDocument/2006/relationships/hyperlink" Target="http://www.pesiksenmaailma.fi/index.php/component/tilastot/?view=ottelu&amp;otteluid=9276" TargetMode="External"/><Relationship Id="rId548" Type="http://schemas.openxmlformats.org/officeDocument/2006/relationships/hyperlink" Target="http://www.pesiksenmaailma.fi/index.php/component/tilastot/?view=ottelu&amp;otteluid=7418" TargetMode="External"/><Relationship Id="rId91" Type="http://schemas.openxmlformats.org/officeDocument/2006/relationships/hyperlink" Target="http://www.pesiksenmaailma.fi/index.php/component/tilastot/?view=ottelu&amp;otteluid=35567" TargetMode="External"/><Relationship Id="rId145" Type="http://schemas.openxmlformats.org/officeDocument/2006/relationships/hyperlink" Target="http://www.pesiksenmaailma.fi/index.php/component/tilastot/?view=ottelu&amp;otteluid=31534" TargetMode="External"/><Relationship Id="rId187" Type="http://schemas.openxmlformats.org/officeDocument/2006/relationships/hyperlink" Target="http://www.pesiksenmaailma.fi/index.php/component/tilastot/?view=ottelu&amp;otteluid=29784" TargetMode="External"/><Relationship Id="rId352" Type="http://schemas.openxmlformats.org/officeDocument/2006/relationships/hyperlink" Target="http://www.pesiksenmaailma.fi/index.php/component/tilastot/?view=ottelu&amp;otteluid=19428" TargetMode="External"/><Relationship Id="rId394" Type="http://schemas.openxmlformats.org/officeDocument/2006/relationships/hyperlink" Target="http://www.pesiksenmaailma.fi/index.php/component/tilastot/?view=ottelu&amp;otteluid=17073" TargetMode="External"/><Relationship Id="rId408" Type="http://schemas.openxmlformats.org/officeDocument/2006/relationships/hyperlink" Target="http://www.pesiksenmaailma.fi/index.php/component/tilastot/?view=ottelu&amp;otteluid=15104" TargetMode="External"/><Relationship Id="rId212" Type="http://schemas.openxmlformats.org/officeDocument/2006/relationships/hyperlink" Target="http://www.pesiksenmaailma.fi/index.php/component/tilastot/?view=ottelu&amp;otteluid=27783" TargetMode="External"/><Relationship Id="rId254" Type="http://schemas.openxmlformats.org/officeDocument/2006/relationships/hyperlink" Target="http://www.pesiksenmaailma.fi/index.php/component/tilastot/?view=ottelu&amp;otteluid=26320" TargetMode="External"/><Relationship Id="rId49" Type="http://schemas.openxmlformats.org/officeDocument/2006/relationships/hyperlink" Target="http://www.pesiksenmaailma.fi/index.php/component/tilastot/?view=ottelu&amp;otteluid=42574" TargetMode="External"/><Relationship Id="rId114" Type="http://schemas.openxmlformats.org/officeDocument/2006/relationships/hyperlink" Target="http://www.pesiksenmaailma.fi/index.php/component/tilastot/?view=ottelu&amp;otteluid=33546" TargetMode="External"/><Relationship Id="rId296" Type="http://schemas.openxmlformats.org/officeDocument/2006/relationships/hyperlink" Target="http://www.pesiksenmaailma.fi/index.php/component/tilastot/?view=ottelu&amp;otteluid=22866" TargetMode="External"/><Relationship Id="rId461" Type="http://schemas.openxmlformats.org/officeDocument/2006/relationships/hyperlink" Target="http://www.pesiksenmaailma.fi/index.php/component/tilastot/?view=ottelu&amp;otteluid=12561" TargetMode="External"/><Relationship Id="rId517" Type="http://schemas.openxmlformats.org/officeDocument/2006/relationships/hyperlink" Target="http://www.pesiksenmaailma.fi/index.php/component/tilastot/?view=ottelu&amp;otteluid=9982" TargetMode="External"/><Relationship Id="rId60" Type="http://schemas.openxmlformats.org/officeDocument/2006/relationships/hyperlink" Target="http://www.pesiksenmaailma.fi/index.php/component/tilastot/?view=ottelu&amp;otteluid=39575" TargetMode="External"/><Relationship Id="rId156" Type="http://schemas.openxmlformats.org/officeDocument/2006/relationships/hyperlink" Target="http://www.pesiksenmaailma.fi/index.php/component/tilastot/?view=ottelu&amp;otteluid=31707" TargetMode="External"/><Relationship Id="rId198" Type="http://schemas.openxmlformats.org/officeDocument/2006/relationships/hyperlink" Target="http://www.pesiksenmaailma.fi/index.php/component/tilastot/?view=ottelu&amp;otteluid=27689" TargetMode="External"/><Relationship Id="rId321" Type="http://schemas.openxmlformats.org/officeDocument/2006/relationships/hyperlink" Target="http://www.pesiksenmaailma.fi/index.php/component/tilastot/?view=ottelu&amp;otteluid=20944" TargetMode="External"/><Relationship Id="rId363" Type="http://schemas.openxmlformats.org/officeDocument/2006/relationships/hyperlink" Target="http://www.pesiksenmaailma.fi/index.php/component/tilastot/?view=ottelu&amp;otteluid=18283" TargetMode="External"/><Relationship Id="rId419" Type="http://schemas.openxmlformats.org/officeDocument/2006/relationships/hyperlink" Target="http://www.pesiksenmaailma.fi/index.php/component/tilastot/?view=ottelu&amp;otteluid=15169" TargetMode="External"/><Relationship Id="rId223" Type="http://schemas.openxmlformats.org/officeDocument/2006/relationships/hyperlink" Target="http://www.pesiksenmaailma.fi/index.php/component/tilastot/?view=ottelu&amp;otteluid=27868" TargetMode="External"/><Relationship Id="rId430" Type="http://schemas.openxmlformats.org/officeDocument/2006/relationships/hyperlink" Target="http://www.pesiksenmaailma.fi/index.php/component/tilastot/?view=ottelu&amp;otteluid=13897" TargetMode="External"/><Relationship Id="rId18" Type="http://schemas.openxmlformats.org/officeDocument/2006/relationships/hyperlink" Target="http://www.pesiksenmaailma.fi/index.php/component/tilastot/?view=ottelu&amp;otteluid=58730" TargetMode="External"/><Relationship Id="rId265" Type="http://schemas.openxmlformats.org/officeDocument/2006/relationships/hyperlink" Target="http://www.pesiksenmaailma.fi/index.php/component/tilastot/?view=ottelu&amp;otteluid=24381" TargetMode="External"/><Relationship Id="rId472" Type="http://schemas.openxmlformats.org/officeDocument/2006/relationships/hyperlink" Target="http://www.pesiksenmaailma.fi/index.php/component/tilastot/?view=ottelu&amp;otteluid=13162" TargetMode="External"/><Relationship Id="rId528" Type="http://schemas.openxmlformats.org/officeDocument/2006/relationships/hyperlink" Target="http://www.pesiksenmaailma.fi/index.php/component/tilastot/?view=ottelu&amp;otteluid=6379" TargetMode="External"/><Relationship Id="rId125" Type="http://schemas.openxmlformats.org/officeDocument/2006/relationships/hyperlink" Target="http://www.pesiksenmaailma.fi/index.php/component/tilastot/?view=ottelu&amp;otteluid=33735" TargetMode="External"/><Relationship Id="rId167" Type="http://schemas.openxmlformats.org/officeDocument/2006/relationships/hyperlink" Target="http://www.pesiksenmaailma.fi/index.php/component/tilastot/?view=ottelu&amp;otteluid=29436" TargetMode="External"/><Relationship Id="rId332" Type="http://schemas.openxmlformats.org/officeDocument/2006/relationships/hyperlink" Target="http://www.pesiksenmaailma.fi/index.php/component/tilastot/?view=ottelu&amp;otteluid=19314" TargetMode="External"/><Relationship Id="rId374" Type="http://schemas.openxmlformats.org/officeDocument/2006/relationships/hyperlink" Target="http://www.pesiksenmaailma.fi/index.php/component/tilastot/?view=ottelu&amp;otteluid=18823" TargetMode="External"/><Relationship Id="rId71" Type="http://schemas.openxmlformats.org/officeDocument/2006/relationships/hyperlink" Target="http://www.pesiksenmaailma.fi/index.php/component/tilastot/?view=ottelu&amp;otteluid=39660" TargetMode="External"/><Relationship Id="rId234" Type="http://schemas.openxmlformats.org/officeDocument/2006/relationships/hyperlink" Target="http://www.pesiksenmaailma.fi/index.php/component/tilastot/?view=ottelu&amp;otteluid=25985" TargetMode="External"/><Relationship Id="rId2" Type="http://schemas.openxmlformats.org/officeDocument/2006/relationships/hyperlink" Target="http://www.pesiksenmaailma.fi/index.php/component/tilastot/?view=ottelu&amp;otteluid=58623" TargetMode="External"/><Relationship Id="rId29" Type="http://schemas.openxmlformats.org/officeDocument/2006/relationships/hyperlink" Target="http://www.pesiksenmaailma.fi/index.php/component/tilastot/?view=ottelu&amp;otteluid=42416" TargetMode="External"/><Relationship Id="rId276" Type="http://schemas.openxmlformats.org/officeDocument/2006/relationships/hyperlink" Target="http://www.pesiksenmaailma.fi/index.php/component/tilastot/?view=ottelu&amp;otteluid=24734" TargetMode="External"/><Relationship Id="rId441" Type="http://schemas.openxmlformats.org/officeDocument/2006/relationships/hyperlink" Target="http://www.pesiksenmaailma.fi/index.php/component/tilastot/?view=ottelu&amp;otteluid=14327" TargetMode="External"/><Relationship Id="rId483" Type="http://schemas.openxmlformats.org/officeDocument/2006/relationships/hyperlink" Target="http://www.pesiksenmaailma.fi/index.php/component/tilastot/?view=ottelu&amp;otteluid=11377" TargetMode="External"/><Relationship Id="rId539" Type="http://schemas.openxmlformats.org/officeDocument/2006/relationships/hyperlink" Target="http://www.pesiksenmaailma.fi/index.php/component/tilastot/?view=ottelu&amp;otteluid=6907" TargetMode="External"/><Relationship Id="rId40" Type="http://schemas.openxmlformats.org/officeDocument/2006/relationships/hyperlink" Target="http://www.pesiksenmaailma.fi/index.php/component/tilastot/?view=ottelu&amp;otteluid=42529" TargetMode="External"/><Relationship Id="rId136" Type="http://schemas.openxmlformats.org/officeDocument/2006/relationships/hyperlink" Target="http://www.pesiksenmaailma.fi/index.php/component/tilastot/?view=ottelu&amp;otteluid=31407" TargetMode="External"/><Relationship Id="rId178" Type="http://schemas.openxmlformats.org/officeDocument/2006/relationships/hyperlink" Target="http://www.pesiksenmaailma.fi/index.php/component/tilastot/?view=ottelu&amp;otteluid=29632" TargetMode="External"/><Relationship Id="rId301" Type="http://schemas.openxmlformats.org/officeDocument/2006/relationships/hyperlink" Target="http://www.pesiksenmaailma.fi/index.php/component/tilastot/?view=ottelu&amp;otteluid=22937" TargetMode="External"/><Relationship Id="rId343" Type="http://schemas.openxmlformats.org/officeDocument/2006/relationships/hyperlink" Target="http://www.pesiksenmaailma.fi/index.php/component/tilastot/?view=ottelu&amp;otteluid=19373" TargetMode="External"/><Relationship Id="rId550" Type="http://schemas.openxmlformats.org/officeDocument/2006/relationships/hyperlink" Target="http://www.pesiksenmaailma.fi/index.php/component/tilastot/?view=ottelu&amp;otteluid=5258" TargetMode="External"/><Relationship Id="rId82" Type="http://schemas.openxmlformats.org/officeDocument/2006/relationships/hyperlink" Target="http://www.pesiksenmaailma.fi/index.php/component/tilastot/?view=ottelu&amp;otteluid=35435" TargetMode="External"/><Relationship Id="rId203" Type="http://schemas.openxmlformats.org/officeDocument/2006/relationships/hyperlink" Target="http://www.pesiksenmaailma.fi/index.php/component/tilastot/?view=ottelu&amp;otteluid=27725" TargetMode="External"/><Relationship Id="rId385" Type="http://schemas.openxmlformats.org/officeDocument/2006/relationships/hyperlink" Target="http://www.pesiksenmaailma.fi/index.php/component/tilastot/?view=ottelu&amp;otteluid=16667" TargetMode="External"/><Relationship Id="rId245" Type="http://schemas.openxmlformats.org/officeDocument/2006/relationships/hyperlink" Target="http://www.pesiksenmaailma.fi/index.php/component/tilastot/?view=ottelu&amp;otteluid=26160" TargetMode="External"/><Relationship Id="rId287" Type="http://schemas.openxmlformats.org/officeDocument/2006/relationships/hyperlink" Target="http://www.pesiksenmaailma.fi/index.php/component/tilastot/?view=ottelu&amp;otteluid=22690" TargetMode="External"/><Relationship Id="rId410" Type="http://schemas.openxmlformats.org/officeDocument/2006/relationships/hyperlink" Target="http://www.pesiksenmaailma.fi/index.php/component/tilastot/?view=ottelu&amp;otteluid=15119" TargetMode="External"/><Relationship Id="rId452" Type="http://schemas.openxmlformats.org/officeDocument/2006/relationships/hyperlink" Target="http://www.pesiksenmaailma.fi/index.php/component/tilastot/?view=ottelu&amp;otteluid=14786" TargetMode="External"/><Relationship Id="rId494" Type="http://schemas.openxmlformats.org/officeDocument/2006/relationships/hyperlink" Target="http://www.pesiksenmaailma.fi/index.php/component/tilastot/?view=ottelu&amp;otteluid=9287" TargetMode="External"/><Relationship Id="rId508" Type="http://schemas.openxmlformats.org/officeDocument/2006/relationships/hyperlink" Target="http://www.pesiksenmaailma.fi/index.php/component/tilastot/?view=ottelu&amp;otteluid=9639" TargetMode="External"/><Relationship Id="rId105" Type="http://schemas.openxmlformats.org/officeDocument/2006/relationships/hyperlink" Target="http://www.pesiksenmaailma.fi/index.php/component/tilastot/?view=ottelu&amp;otteluid=33395" TargetMode="External"/><Relationship Id="rId147" Type="http://schemas.openxmlformats.org/officeDocument/2006/relationships/hyperlink" Target="http://www.pesiksenmaailma.fi/index.php/component/tilastot/?view=ottelu&amp;otteluid=31559" TargetMode="External"/><Relationship Id="rId312" Type="http://schemas.openxmlformats.org/officeDocument/2006/relationships/hyperlink" Target="http://www.pesiksenmaailma.fi/index.php/component/tilastot/?view=ottelu&amp;otteluid=20886" TargetMode="External"/><Relationship Id="rId354" Type="http://schemas.openxmlformats.org/officeDocument/2006/relationships/hyperlink" Target="http://www.pesiksenmaailma.fi/index.php/component/tilastot/?view=ottelu&amp;otteluid=17824" TargetMode="External"/><Relationship Id="rId51" Type="http://schemas.openxmlformats.org/officeDocument/2006/relationships/hyperlink" Target="http://www.pesiksenmaailma.fi/index.php/component/tilastot/?view=ottelu&amp;otteluid=42591" TargetMode="External"/><Relationship Id="rId93" Type="http://schemas.openxmlformats.org/officeDocument/2006/relationships/hyperlink" Target="http://www.pesiksenmaailma.fi/index.php/component/tilastot/?view=ottelu&amp;otteluid=35588" TargetMode="External"/><Relationship Id="rId189" Type="http://schemas.openxmlformats.org/officeDocument/2006/relationships/hyperlink" Target="http://www.pesiksenmaailma.fi/index.php/component/tilastot/?view=ottelu&amp;otteluid=29812" TargetMode="External"/><Relationship Id="rId396" Type="http://schemas.openxmlformats.org/officeDocument/2006/relationships/hyperlink" Target="http://www.pesiksenmaailma.fi/index.php/component/tilastot/?view=ottelu&amp;otteluid=17142" TargetMode="External"/><Relationship Id="rId214" Type="http://schemas.openxmlformats.org/officeDocument/2006/relationships/hyperlink" Target="http://www.pesiksenmaailma.fi/index.php/component/tilastot/?view=ottelu&amp;otteluid=27793" TargetMode="External"/><Relationship Id="rId256" Type="http://schemas.openxmlformats.org/officeDocument/2006/relationships/hyperlink" Target="http://www.pesiksenmaailma.fi/index.php/component/tilastot/?view=ottelu&amp;otteluid=24206" TargetMode="External"/><Relationship Id="rId298" Type="http://schemas.openxmlformats.org/officeDocument/2006/relationships/hyperlink" Target="http://www.pesiksenmaailma.fi/index.php/component/tilastot/?view=ottelu&amp;otteluid=22891" TargetMode="External"/><Relationship Id="rId421" Type="http://schemas.openxmlformats.org/officeDocument/2006/relationships/hyperlink" Target="http://www.pesiksenmaailma.fi/index.php/component/tilastot/?view=ottelu&amp;otteluid=15182" TargetMode="External"/><Relationship Id="rId463" Type="http://schemas.openxmlformats.org/officeDocument/2006/relationships/hyperlink" Target="http://www.pesiksenmaailma.fi/index.php/component/tilastot/?view=ottelu&amp;otteluid=12657" TargetMode="External"/><Relationship Id="rId519" Type="http://schemas.openxmlformats.org/officeDocument/2006/relationships/hyperlink" Target="http://www.pesiksenmaailma.fi/index.php/component/tilastot/?view=ottelu&amp;otteluid=10036" TargetMode="External"/><Relationship Id="rId116" Type="http://schemas.openxmlformats.org/officeDocument/2006/relationships/hyperlink" Target="http://www.pesiksenmaailma.fi/index.php/component/tilastot/?view=ottelu&amp;otteluid=33588" TargetMode="External"/><Relationship Id="rId158" Type="http://schemas.openxmlformats.org/officeDocument/2006/relationships/hyperlink" Target="http://www.pesiksenmaailma.fi/index.php/component/tilastot/?view=ottelu&amp;otteluid=31748" TargetMode="External"/><Relationship Id="rId323" Type="http://schemas.openxmlformats.org/officeDocument/2006/relationships/hyperlink" Target="http://www.pesiksenmaailma.fi/index.php/component/tilastot/?view=ottelu&amp;otteluid=20952" TargetMode="External"/><Relationship Id="rId530" Type="http://schemas.openxmlformats.org/officeDocument/2006/relationships/hyperlink" Target="http://www.pesiksenmaailma.fi/index.php/component/tilastot/?view=ottelu&amp;otteluid=6503" TargetMode="External"/><Relationship Id="rId20" Type="http://schemas.openxmlformats.org/officeDocument/2006/relationships/hyperlink" Target="http://www.pesiksenmaailma.fi/index.php/component/tilastot/?view=ottelu&amp;otteluid=58742" TargetMode="External"/><Relationship Id="rId62" Type="http://schemas.openxmlformats.org/officeDocument/2006/relationships/hyperlink" Target="http://www.pesiksenmaailma.fi/index.php/component/tilastot/?view=ottelu&amp;otteluid=39528" TargetMode="External"/><Relationship Id="rId365" Type="http://schemas.openxmlformats.org/officeDocument/2006/relationships/hyperlink" Target="http://www.pesiksenmaailma.fi/index.php/component/tilastot/?view=ottelu&amp;otteluid=18400" TargetMode="External"/><Relationship Id="rId225" Type="http://schemas.openxmlformats.org/officeDocument/2006/relationships/hyperlink" Target="http://www.pesiksenmaailma.fi/index.php/component/tilastot/?view=ottelu&amp;otteluid=27879" TargetMode="External"/><Relationship Id="rId267" Type="http://schemas.openxmlformats.org/officeDocument/2006/relationships/hyperlink" Target="http://www.pesiksenmaailma.fi/index.php/component/tilastot/?view=ottelu&amp;otteluid=24419" TargetMode="External"/><Relationship Id="rId432" Type="http://schemas.openxmlformats.org/officeDocument/2006/relationships/hyperlink" Target="http://www.pesiksenmaailma.fi/index.php/component/tilastot/?view=ottelu&amp;otteluid=13991" TargetMode="External"/><Relationship Id="rId474" Type="http://schemas.openxmlformats.org/officeDocument/2006/relationships/hyperlink" Target="http://www.pesiksenmaailma.fi/index.php/component/tilastot/?view=ottelu&amp;otteluid=13170" TargetMode="External"/><Relationship Id="rId127" Type="http://schemas.openxmlformats.org/officeDocument/2006/relationships/hyperlink" Target="http://www.pesiksenmaailma.fi/index.php/component/tilastot/?view=ottelu&amp;otteluid=33767" TargetMode="External"/><Relationship Id="rId31" Type="http://schemas.openxmlformats.org/officeDocument/2006/relationships/hyperlink" Target="http://www.pesiksenmaailma.fi/index.php/component/tilastot/?view=ottelu&amp;otteluid=42429" TargetMode="External"/><Relationship Id="rId73" Type="http://schemas.openxmlformats.org/officeDocument/2006/relationships/hyperlink" Target="http://www.pesiksenmaailma.fi/index.php/component/tilastot/?view=ottelu&amp;otteluid=39673" TargetMode="External"/><Relationship Id="rId169" Type="http://schemas.openxmlformats.org/officeDocument/2006/relationships/hyperlink" Target="http://www.pesiksenmaailma.fi/index.php/component/tilastot/?view=ottelu&amp;otteluid=29465" TargetMode="External"/><Relationship Id="rId334" Type="http://schemas.openxmlformats.org/officeDocument/2006/relationships/hyperlink" Target="http://www.pesiksenmaailma.fi/index.php/component/tilastot/?view=ottelu&amp;otteluid=19329" TargetMode="External"/><Relationship Id="rId376" Type="http://schemas.openxmlformats.org/officeDocument/2006/relationships/hyperlink" Target="http://www.pesiksenmaailma.fi/index.php/component/tilastot/?view=ottelu&amp;otteluid=18871" TargetMode="External"/><Relationship Id="rId541" Type="http://schemas.openxmlformats.org/officeDocument/2006/relationships/hyperlink" Target="http://www.pesiksenmaailma.fi/index.php/component/tilastot/?view=ottelu&amp;otteluid=6933" TargetMode="External"/><Relationship Id="rId4" Type="http://schemas.openxmlformats.org/officeDocument/2006/relationships/hyperlink" Target="http://www.pesiksenmaailma.fi/index.php/component/tilastot/?view=ottelu&amp;otteluid=58636" TargetMode="External"/><Relationship Id="rId180" Type="http://schemas.openxmlformats.org/officeDocument/2006/relationships/hyperlink" Target="http://www.pesiksenmaailma.fi/index.php/component/tilastot/?view=ottelu&amp;otteluid=29689" TargetMode="External"/><Relationship Id="rId236" Type="http://schemas.openxmlformats.org/officeDocument/2006/relationships/hyperlink" Target="http://www.pesiksenmaailma.fi/index.php/component/tilastot/?view=ottelu&amp;otteluid=26013" TargetMode="External"/><Relationship Id="rId278" Type="http://schemas.openxmlformats.org/officeDocument/2006/relationships/hyperlink" Target="http://www.pesiksenmaailma.fi/index.php/component/tilastot/?view=ottelu&amp;otteluid=22508" TargetMode="External"/><Relationship Id="rId401" Type="http://schemas.openxmlformats.org/officeDocument/2006/relationships/hyperlink" Target="http://www.pesiksenmaailma.fi/index.php/component/tilastot/?view=ottelu&amp;otteluid=17374" TargetMode="External"/><Relationship Id="rId443" Type="http://schemas.openxmlformats.org/officeDocument/2006/relationships/hyperlink" Target="http://www.pesiksenmaailma.fi/index.php/component/tilastot/?view=ottelu&amp;otteluid=14390" TargetMode="External"/><Relationship Id="rId303" Type="http://schemas.openxmlformats.org/officeDocument/2006/relationships/hyperlink" Target="http://www.pesiksenmaailma.fi/index.php/component/tilastot/?view=ottelu&amp;otteluid=20824" TargetMode="External"/><Relationship Id="rId485" Type="http://schemas.openxmlformats.org/officeDocument/2006/relationships/hyperlink" Target="http://www.pesiksenmaailma.fi/index.php/component/tilastot/?view=ottelu&amp;otteluid=11496" TargetMode="External"/><Relationship Id="rId42" Type="http://schemas.openxmlformats.org/officeDocument/2006/relationships/hyperlink" Target="http://www.pesiksenmaailma.fi/index.php/component/tilastot/?view=ottelu&amp;otteluid=42539" TargetMode="External"/><Relationship Id="rId84" Type="http://schemas.openxmlformats.org/officeDocument/2006/relationships/hyperlink" Target="http://www.pesiksenmaailma.fi/index.php/component/tilastot/?view=ottelu&amp;otteluid=35459" TargetMode="External"/><Relationship Id="rId138" Type="http://schemas.openxmlformats.org/officeDocument/2006/relationships/hyperlink" Target="http://www.pesiksenmaailma.fi/index.php/component/tilastot/?view=ottelu&amp;otteluid=31442" TargetMode="External"/><Relationship Id="rId345" Type="http://schemas.openxmlformats.org/officeDocument/2006/relationships/hyperlink" Target="http://www.pesiksenmaailma.fi/index.php/component/tilastot/?view=ottelu&amp;otteluid=19391" TargetMode="External"/><Relationship Id="rId387" Type="http://schemas.openxmlformats.org/officeDocument/2006/relationships/hyperlink" Target="http://www.pesiksenmaailma.fi/index.php/component/tilastot/?view=ottelu&amp;otteluid=16754" TargetMode="External"/><Relationship Id="rId510" Type="http://schemas.openxmlformats.org/officeDocument/2006/relationships/hyperlink" Target="http://www.pesiksenmaailma.fi/index.php/component/tilastot/?view=ottelu&amp;otteluid=9677" TargetMode="External"/><Relationship Id="rId191" Type="http://schemas.openxmlformats.org/officeDocument/2006/relationships/hyperlink" Target="http://www.pesiksenmaailma.fi/index.php/component/tilastot/?view=ottelu&amp;otteluid=29837" TargetMode="External"/><Relationship Id="rId205" Type="http://schemas.openxmlformats.org/officeDocument/2006/relationships/hyperlink" Target="http://www.pesiksenmaailma.fi/index.php/component/tilastot/?view=ottelu&amp;otteluid=27733" TargetMode="External"/><Relationship Id="rId247" Type="http://schemas.openxmlformats.org/officeDocument/2006/relationships/hyperlink" Target="http://www.pesiksenmaailma.fi/index.php/component/tilastot/?view=ottelu&amp;otteluid=26196" TargetMode="External"/><Relationship Id="rId412" Type="http://schemas.openxmlformats.org/officeDocument/2006/relationships/hyperlink" Target="http://www.pesiksenmaailma.fi/index.php/component/tilastot/?view=ottelu&amp;otteluid=15128" TargetMode="External"/><Relationship Id="rId107" Type="http://schemas.openxmlformats.org/officeDocument/2006/relationships/hyperlink" Target="http://www.pesiksenmaailma.fi/index.php/component/tilastot/?view=ottelu&amp;otteluid=33423" TargetMode="External"/><Relationship Id="rId289" Type="http://schemas.openxmlformats.org/officeDocument/2006/relationships/hyperlink" Target="http://www.pesiksenmaailma.fi/index.php/component/tilastot/?view=ottelu&amp;otteluid=22729" TargetMode="External"/><Relationship Id="rId454" Type="http://schemas.openxmlformats.org/officeDocument/2006/relationships/hyperlink" Target="http://www.pesiksenmaailma.fi/index.php/component/tilastot/?view=ottelu&amp;otteluid=12190" TargetMode="External"/><Relationship Id="rId496" Type="http://schemas.openxmlformats.org/officeDocument/2006/relationships/hyperlink" Target="http://www.pesiksenmaailma.fi/index.php/component/tilastot/?view=ottelu&amp;otteluid=9298" TargetMode="External"/><Relationship Id="rId11" Type="http://schemas.openxmlformats.org/officeDocument/2006/relationships/hyperlink" Target="http://www.pesiksenmaailma.fi/index.php/component/tilastot/?view=ottelu&amp;otteluid=58679" TargetMode="External"/><Relationship Id="rId53" Type="http://schemas.openxmlformats.org/officeDocument/2006/relationships/hyperlink" Target="http://www.pesiksenmaailma.fi/index.php/component/tilastot/?view=ottelu&amp;otteluid=42602" TargetMode="External"/><Relationship Id="rId149" Type="http://schemas.openxmlformats.org/officeDocument/2006/relationships/hyperlink" Target="http://www.pesiksenmaailma.fi/index.php/component/tilastot/?view=ottelu&amp;otteluid=31587" TargetMode="External"/><Relationship Id="rId314" Type="http://schemas.openxmlformats.org/officeDocument/2006/relationships/hyperlink" Target="http://www.pesiksenmaailma.fi/index.php/component/tilastot/?view=ottelu&amp;otteluid=20897" TargetMode="External"/><Relationship Id="rId356" Type="http://schemas.openxmlformats.org/officeDocument/2006/relationships/hyperlink" Target="http://www.pesiksenmaailma.fi/index.php/component/tilastot/?view=ottelu&amp;otteluid=17961" TargetMode="External"/><Relationship Id="rId398" Type="http://schemas.openxmlformats.org/officeDocument/2006/relationships/hyperlink" Target="http://www.pesiksenmaailma.fi/index.php/component/tilastot/?view=ottelu&amp;otteluid=17240" TargetMode="External"/><Relationship Id="rId521" Type="http://schemas.openxmlformats.org/officeDocument/2006/relationships/hyperlink" Target="http://www.pesiksenmaailma.fi/index.php/component/tilastot/?view=ottelu&amp;otteluid=6054" TargetMode="External"/><Relationship Id="rId95" Type="http://schemas.openxmlformats.org/officeDocument/2006/relationships/hyperlink" Target="http://www.pesiksenmaailma.fi/index.php/component/tilastot/?view=ottelu&amp;otteluid=35621" TargetMode="External"/><Relationship Id="rId160" Type="http://schemas.openxmlformats.org/officeDocument/2006/relationships/hyperlink" Target="http://www.pesiksenmaailma.fi/index.php/component/tilastot/?view=ottelu&amp;otteluid=31770" TargetMode="External"/><Relationship Id="rId216" Type="http://schemas.openxmlformats.org/officeDocument/2006/relationships/hyperlink" Target="http://www.pesiksenmaailma.fi/index.php/component/tilastot/?view=ottelu&amp;otteluid=27818" TargetMode="External"/><Relationship Id="rId423" Type="http://schemas.openxmlformats.org/officeDocument/2006/relationships/hyperlink" Target="http://www.pesiksenmaailma.fi/index.php/component/tilastot/?view=ottelu&amp;otteluid=15193" TargetMode="External"/><Relationship Id="rId258" Type="http://schemas.openxmlformats.org/officeDocument/2006/relationships/hyperlink" Target="http://www.pesiksenmaailma.fi/index.php/component/tilastot/?view=ottelu&amp;otteluid=24225" TargetMode="External"/><Relationship Id="rId465" Type="http://schemas.openxmlformats.org/officeDocument/2006/relationships/hyperlink" Target="http://www.pesiksenmaailma.fi/index.php/component/tilastot/?view=ottelu&amp;otteluid=12743" TargetMode="External"/><Relationship Id="rId22" Type="http://schemas.openxmlformats.org/officeDocument/2006/relationships/hyperlink" Target="http://www.pesiksenmaailma.fi/index.php/component/tilastot/?view=ottelu&amp;otteluid=58752" TargetMode="External"/><Relationship Id="rId64" Type="http://schemas.openxmlformats.org/officeDocument/2006/relationships/hyperlink" Target="http://www.pesiksenmaailma.fi/index.php/component/tilastot/?view=ottelu&amp;otteluid=39609" TargetMode="External"/><Relationship Id="rId118" Type="http://schemas.openxmlformats.org/officeDocument/2006/relationships/hyperlink" Target="http://www.pesiksenmaailma.fi/index.php/component/tilastot/?view=ottelu&amp;otteluid=33612" TargetMode="External"/><Relationship Id="rId325" Type="http://schemas.openxmlformats.org/officeDocument/2006/relationships/hyperlink" Target="http://www.pesiksenmaailma.fi/index.php/component/tilastot/?view=ottelu&amp;otteluid=20960" TargetMode="External"/><Relationship Id="rId367" Type="http://schemas.openxmlformats.org/officeDocument/2006/relationships/hyperlink" Target="http://www.pesiksenmaailma.fi/index.php/component/tilastot/?view=ottelu&amp;otteluid=18508" TargetMode="External"/><Relationship Id="rId532" Type="http://schemas.openxmlformats.org/officeDocument/2006/relationships/hyperlink" Target="http://www.pesiksenmaailma.fi/index.php/component/tilastot/?view=ottelu&amp;otteluid=6600" TargetMode="External"/><Relationship Id="rId171" Type="http://schemas.openxmlformats.org/officeDocument/2006/relationships/hyperlink" Target="http://www.pesiksenmaailma.fi/index.php/component/tilastot/?view=ottelu&amp;otteluid=29505" TargetMode="External"/><Relationship Id="rId227" Type="http://schemas.openxmlformats.org/officeDocument/2006/relationships/hyperlink" Target="http://www.pesiksenmaailma.fi/index.php/component/tilastot/?view=ottelu&amp;otteluid=25893" TargetMode="External"/><Relationship Id="rId269" Type="http://schemas.openxmlformats.org/officeDocument/2006/relationships/hyperlink" Target="http://www.pesiksenmaailma.fi/index.php/component/tilastot/?view=ottelu&amp;otteluid=24664" TargetMode="External"/><Relationship Id="rId434" Type="http://schemas.openxmlformats.org/officeDocument/2006/relationships/hyperlink" Target="http://www.pesiksenmaailma.fi/index.php/component/tilastot/?view=ottelu&amp;otteluid=14062" TargetMode="External"/><Relationship Id="rId476" Type="http://schemas.openxmlformats.org/officeDocument/2006/relationships/hyperlink" Target="http://www.pesiksenmaailma.fi/index.php/component/tilastot/?view=ottelu&amp;otteluid=11127" TargetMode="External"/><Relationship Id="rId33" Type="http://schemas.openxmlformats.org/officeDocument/2006/relationships/hyperlink" Target="http://www.pesiksenmaailma.fi/index.php/component/tilastot/?view=ottelu&amp;otteluid=42444" TargetMode="External"/><Relationship Id="rId129" Type="http://schemas.openxmlformats.org/officeDocument/2006/relationships/hyperlink" Target="http://www.pesiksenmaailma.fi/index.php/component/tilastot/?view=ottelu&amp;otteluid=33807" TargetMode="External"/><Relationship Id="rId280" Type="http://schemas.openxmlformats.org/officeDocument/2006/relationships/hyperlink" Target="http://www.pesiksenmaailma.fi/index.php/component/tilastot/?view=ottelu&amp;otteluid=22550" TargetMode="External"/><Relationship Id="rId336" Type="http://schemas.openxmlformats.org/officeDocument/2006/relationships/hyperlink" Target="http://www.pesiksenmaailma.fi/index.php/component/tilastot/?view=ottelu&amp;otteluid=19340" TargetMode="External"/><Relationship Id="rId501" Type="http://schemas.openxmlformats.org/officeDocument/2006/relationships/hyperlink" Target="http://www.pesiksenmaailma.fi/index.php/component/tilastot/?view=ottelu&amp;otteluid=9400" TargetMode="External"/><Relationship Id="rId543" Type="http://schemas.openxmlformats.org/officeDocument/2006/relationships/hyperlink" Target="http://www.pesiksenmaailma.fi/index.php/component/tilastot/?view=ottelu&amp;otteluid=7068" TargetMode="External"/><Relationship Id="rId75" Type="http://schemas.openxmlformats.org/officeDocument/2006/relationships/hyperlink" Target="http://www.pesiksenmaailma.fi/index.php/component/tilastot/?view=ottelu&amp;otteluid=39692" TargetMode="External"/><Relationship Id="rId140" Type="http://schemas.openxmlformats.org/officeDocument/2006/relationships/hyperlink" Target="http://www.pesiksenmaailma.fi/index.php/component/tilastot/?view=ottelu&amp;otteluid=31478" TargetMode="External"/><Relationship Id="rId182" Type="http://schemas.openxmlformats.org/officeDocument/2006/relationships/hyperlink" Target="http://www.pesiksenmaailma.fi/index.php/component/tilastot/?view=ottelu&amp;otteluid=29717" TargetMode="External"/><Relationship Id="rId378" Type="http://schemas.openxmlformats.org/officeDocument/2006/relationships/hyperlink" Target="http://www.pesiksenmaailma.fi/index.php/component/tilastot/?view=ottelu&amp;otteluid=18943" TargetMode="External"/><Relationship Id="rId403" Type="http://schemas.openxmlformats.org/officeDocument/2006/relationships/hyperlink" Target="http://www.pesiksenmaailma.fi/index.php/component/tilastot/?view=ottelu&amp;otteluid=17498" TargetMode="External"/><Relationship Id="rId6" Type="http://schemas.openxmlformats.org/officeDocument/2006/relationships/hyperlink" Target="http://www.pesiksenmaailma.fi/index.php/component/tilastot/?view=ottelu&amp;otteluid=58648" TargetMode="External"/><Relationship Id="rId238" Type="http://schemas.openxmlformats.org/officeDocument/2006/relationships/hyperlink" Target="http://www.pesiksenmaailma.fi/index.php/component/tilastot/?view=ottelu&amp;otteluid=26043" TargetMode="External"/><Relationship Id="rId445" Type="http://schemas.openxmlformats.org/officeDocument/2006/relationships/hyperlink" Target="http://www.pesiksenmaailma.fi/index.php/component/tilastot/?view=ottelu&amp;otteluid=14457" TargetMode="External"/><Relationship Id="rId487" Type="http://schemas.openxmlformats.org/officeDocument/2006/relationships/hyperlink" Target="http://www.pesiksenmaailma.fi/index.php/component/tilastot/?view=ottelu&amp;otteluid=11587" TargetMode="External"/><Relationship Id="rId291" Type="http://schemas.openxmlformats.org/officeDocument/2006/relationships/hyperlink" Target="http://www.pesiksenmaailma.fi/index.php/component/tilastot/?view=ottelu&amp;otteluid=22774" TargetMode="External"/><Relationship Id="rId305" Type="http://schemas.openxmlformats.org/officeDocument/2006/relationships/hyperlink" Target="http://www.pesiksenmaailma.fi/index.php/component/tilastot/?view=ottelu&amp;otteluid=20837" TargetMode="External"/><Relationship Id="rId347" Type="http://schemas.openxmlformats.org/officeDocument/2006/relationships/hyperlink" Target="http://www.pesiksenmaailma.fi/index.php/component/tilastot/?view=ottelu&amp;otteluid=19399" TargetMode="External"/><Relationship Id="rId512" Type="http://schemas.openxmlformats.org/officeDocument/2006/relationships/hyperlink" Target="http://www.pesiksenmaailma.fi/index.php/component/tilastot/?view=ottelu&amp;otteluid=9786" TargetMode="External"/><Relationship Id="rId44" Type="http://schemas.openxmlformats.org/officeDocument/2006/relationships/hyperlink" Target="http://www.pesiksenmaailma.fi/index.php/component/tilastot/?view=ottelu&amp;otteluid=42549" TargetMode="External"/><Relationship Id="rId86" Type="http://schemas.openxmlformats.org/officeDocument/2006/relationships/hyperlink" Target="http://www.pesiksenmaailma.fi/index.php/component/tilastot/?view=ottelu&amp;otteluid=35481" TargetMode="External"/><Relationship Id="rId151" Type="http://schemas.openxmlformats.org/officeDocument/2006/relationships/hyperlink" Target="http://www.pesiksenmaailma.fi/index.php/component/tilastot/?view=ottelu&amp;otteluid=31628" TargetMode="External"/><Relationship Id="rId389" Type="http://schemas.openxmlformats.org/officeDocument/2006/relationships/hyperlink" Target="http://www.pesiksenmaailma.fi/index.php/component/tilastot/?view=ottelu&amp;otteluid=16827" TargetMode="External"/><Relationship Id="rId193" Type="http://schemas.openxmlformats.org/officeDocument/2006/relationships/hyperlink" Target="http://www.pesiksenmaailma.fi/index.php/component/tilastot/?view=ottelu&amp;otteluid=30936" TargetMode="External"/><Relationship Id="rId207" Type="http://schemas.openxmlformats.org/officeDocument/2006/relationships/hyperlink" Target="http://www.pesiksenmaailma.fi/index.php/component/tilastot/?view=ottelu&amp;otteluid=27744" TargetMode="External"/><Relationship Id="rId249" Type="http://schemas.openxmlformats.org/officeDocument/2006/relationships/hyperlink" Target="http://www.pesiksenmaailma.fi/index.php/component/tilastot/?view=ottelu&amp;otteluid=26229" TargetMode="External"/><Relationship Id="rId414" Type="http://schemas.openxmlformats.org/officeDocument/2006/relationships/hyperlink" Target="http://www.pesiksenmaailma.fi/index.php/component/tilastot/?view=ottelu&amp;otteluid=15142" TargetMode="External"/><Relationship Id="rId456" Type="http://schemas.openxmlformats.org/officeDocument/2006/relationships/hyperlink" Target="http://www.pesiksenmaailma.fi/index.php/component/tilastot/?view=ottelu&amp;otteluid=12276" TargetMode="External"/><Relationship Id="rId498" Type="http://schemas.openxmlformats.org/officeDocument/2006/relationships/hyperlink" Target="http://www.pesiksenmaailma.fi/index.php/component/tilastot/?view=ottelu&amp;otteluid=9341" TargetMode="External"/><Relationship Id="rId13" Type="http://schemas.openxmlformats.org/officeDocument/2006/relationships/hyperlink" Target="http://www.pesiksenmaailma.fi/index.php/component/tilastot/?view=ottelu&amp;otteluid=58693" TargetMode="External"/><Relationship Id="rId109" Type="http://schemas.openxmlformats.org/officeDocument/2006/relationships/hyperlink" Target="http://www.pesiksenmaailma.fi/index.php/component/tilastot/?view=ottelu&amp;otteluid=33450" TargetMode="External"/><Relationship Id="rId260" Type="http://schemas.openxmlformats.org/officeDocument/2006/relationships/hyperlink" Target="http://www.pesiksenmaailma.fi/index.php/component/tilastot/?view=ottelu&amp;otteluid=24296" TargetMode="External"/><Relationship Id="rId316" Type="http://schemas.openxmlformats.org/officeDocument/2006/relationships/hyperlink" Target="http://www.pesiksenmaailma.fi/index.php/component/tilastot/?view=ottelu&amp;otteluid=20913" TargetMode="External"/><Relationship Id="rId523" Type="http://schemas.openxmlformats.org/officeDocument/2006/relationships/hyperlink" Target="http://www.pesiksenmaailma.fi/index.php/component/tilastot/?view=ottelu&amp;otteluid=6114" TargetMode="External"/><Relationship Id="rId55" Type="http://schemas.openxmlformats.org/officeDocument/2006/relationships/hyperlink" Target="http://www.pesiksenmaailma.fi/index.php/component/tilastot/?view=ottelu&amp;otteluid=39541" TargetMode="External"/><Relationship Id="rId97" Type="http://schemas.openxmlformats.org/officeDocument/2006/relationships/hyperlink" Target="http://www.pesiksenmaailma.fi/index.php/component/tilastot/?view=ottelu&amp;otteluid=35650" TargetMode="External"/><Relationship Id="rId120" Type="http://schemas.openxmlformats.org/officeDocument/2006/relationships/hyperlink" Target="http://www.pesiksenmaailma.fi/index.php/component/tilastot/?view=ottelu&amp;otteluid=33646" TargetMode="External"/><Relationship Id="rId358" Type="http://schemas.openxmlformats.org/officeDocument/2006/relationships/hyperlink" Target="http://www.pesiksenmaailma.fi/index.php/component/tilastot/?view=ottelu&amp;otteluid=18113" TargetMode="External"/><Relationship Id="rId162" Type="http://schemas.openxmlformats.org/officeDocument/2006/relationships/hyperlink" Target="http://www.pesiksenmaailma.fi/index.php/component/tilastot/?view=ottelu&amp;otteluid=32915" TargetMode="External"/><Relationship Id="rId218" Type="http://schemas.openxmlformats.org/officeDocument/2006/relationships/hyperlink" Target="http://www.pesiksenmaailma.fi/index.php/component/tilastot/?view=ottelu&amp;otteluid=27832" TargetMode="External"/><Relationship Id="rId425" Type="http://schemas.openxmlformats.org/officeDocument/2006/relationships/hyperlink" Target="http://www.pesiksenmaailma.fi/index.php/component/tilastot/?view=ottelu&amp;otteluid=15208" TargetMode="External"/><Relationship Id="rId467" Type="http://schemas.openxmlformats.org/officeDocument/2006/relationships/hyperlink" Target="http://www.pesiksenmaailma.fi/index.php/component/tilastot/?view=ottelu&amp;otteluid=12817" TargetMode="External"/><Relationship Id="rId271" Type="http://schemas.openxmlformats.org/officeDocument/2006/relationships/hyperlink" Target="http://www.pesiksenmaailma.fi/index.php/component/tilastot/?view=ottelu&amp;otteluid=24690" TargetMode="External"/><Relationship Id="rId24" Type="http://schemas.openxmlformats.org/officeDocument/2006/relationships/hyperlink" Target="http://www.pesiksenmaailma.fi/index.php/component/tilastot/?view=ottelu&amp;otteluid=58761" TargetMode="External"/><Relationship Id="rId66" Type="http://schemas.openxmlformats.org/officeDocument/2006/relationships/hyperlink" Target="http://www.pesiksenmaailma.fi/index.php/component/tilastot/?view=ottelu&amp;otteluid=39622" TargetMode="External"/><Relationship Id="rId131" Type="http://schemas.openxmlformats.org/officeDocument/2006/relationships/hyperlink" Target="http://www.pesiksenmaailma.fi/index.php/component/tilastot/?view=ottelu&amp;otteluid=33831" TargetMode="External"/><Relationship Id="rId327" Type="http://schemas.openxmlformats.org/officeDocument/2006/relationships/hyperlink" Target="http://www.pesiksenmaailma.fi/index.php/component/tilastot/?view=ottelu&amp;otteluid=20969" TargetMode="External"/><Relationship Id="rId369" Type="http://schemas.openxmlformats.org/officeDocument/2006/relationships/hyperlink" Target="http://www.pesiksenmaailma.fi/index.php/component/tilastot/?view=ottelu&amp;otteluid=18565" TargetMode="External"/><Relationship Id="rId534" Type="http://schemas.openxmlformats.org/officeDocument/2006/relationships/hyperlink" Target="http://www.pesiksenmaailma.fi/index.php/component/tilastot/?view=ottelu&amp;otteluid=6671" TargetMode="External"/><Relationship Id="rId173" Type="http://schemas.openxmlformats.org/officeDocument/2006/relationships/hyperlink" Target="http://www.pesiksenmaailma.fi/index.php/component/tilastot/?view=ottelu&amp;otteluid=29541" TargetMode="External"/><Relationship Id="rId229" Type="http://schemas.openxmlformats.org/officeDocument/2006/relationships/hyperlink" Target="http://www.pesiksenmaailma.fi/index.php/component/tilastot/?view=ottelu&amp;otteluid=25929" TargetMode="External"/><Relationship Id="rId380" Type="http://schemas.openxmlformats.org/officeDocument/2006/relationships/hyperlink" Target="http://www.pesiksenmaailma.fi/index.php/component/tilastot/?view=ottelu&amp;otteluid=16412" TargetMode="External"/><Relationship Id="rId436" Type="http://schemas.openxmlformats.org/officeDocument/2006/relationships/hyperlink" Target="http://www.pesiksenmaailma.fi/index.php/component/tilastot/?view=ottelu&amp;otteluid=14107" TargetMode="External"/><Relationship Id="rId240" Type="http://schemas.openxmlformats.org/officeDocument/2006/relationships/hyperlink" Target="http://www.pesiksenmaailma.fi/index.php/component/tilastot/?view=ottelu&amp;otteluid=26072" TargetMode="External"/><Relationship Id="rId478" Type="http://schemas.openxmlformats.org/officeDocument/2006/relationships/hyperlink" Target="http://www.pesiksenmaailma.fi/index.php/component/tilastot/?view=ottelu&amp;otteluid=11244" TargetMode="External"/><Relationship Id="rId35" Type="http://schemas.openxmlformats.org/officeDocument/2006/relationships/hyperlink" Target="http://www.pesiksenmaailma.fi/index.php/component/tilastot/?view=ottelu&amp;otteluid=42456" TargetMode="External"/><Relationship Id="rId77" Type="http://schemas.openxmlformats.org/officeDocument/2006/relationships/hyperlink" Target="http://www.pesiksenmaailma.fi/index.php/component/tilastot/?view=ottelu&amp;otteluid=39707" TargetMode="External"/><Relationship Id="rId100" Type="http://schemas.openxmlformats.org/officeDocument/2006/relationships/hyperlink" Target="http://www.pesiksenmaailma.fi/index.php/component/tilastot/?view=ottelu&amp;otteluid=35692" TargetMode="External"/><Relationship Id="rId282" Type="http://schemas.openxmlformats.org/officeDocument/2006/relationships/hyperlink" Target="http://www.pesiksenmaailma.fi/index.php/component/tilastot/?view=ottelu&amp;otteluid=22574" TargetMode="External"/><Relationship Id="rId338" Type="http://schemas.openxmlformats.org/officeDocument/2006/relationships/hyperlink" Target="http://www.pesiksenmaailma.fi/index.php/component/tilastot/?view=ottelu&amp;otteluid=19346" TargetMode="External"/><Relationship Id="rId503" Type="http://schemas.openxmlformats.org/officeDocument/2006/relationships/hyperlink" Target="http://www.pesiksenmaailma.fi/index.php/component/tilastot/?view=ottelu&amp;otteluid=9447" TargetMode="External"/><Relationship Id="rId545" Type="http://schemas.openxmlformats.org/officeDocument/2006/relationships/hyperlink" Target="http://www.pesiksenmaailma.fi/index.php/component/tilastot/?view=ottelu&amp;otteluid=7234" TargetMode="External"/><Relationship Id="rId8" Type="http://schemas.openxmlformats.org/officeDocument/2006/relationships/hyperlink" Target="http://www.pesiksenmaailma.fi/index.php/component/tilastot/?view=ottelu&amp;otteluid=58659" TargetMode="External"/><Relationship Id="rId142" Type="http://schemas.openxmlformats.org/officeDocument/2006/relationships/hyperlink" Target="http://www.pesiksenmaailma.fi/index.php/component/tilastot/?view=ottelu&amp;otteluid=31499" TargetMode="External"/><Relationship Id="rId184" Type="http://schemas.openxmlformats.org/officeDocument/2006/relationships/hyperlink" Target="http://www.pesiksenmaailma.fi/index.php/component/tilastot/?view=ottelu&amp;otteluid=29744" TargetMode="External"/><Relationship Id="rId391" Type="http://schemas.openxmlformats.org/officeDocument/2006/relationships/hyperlink" Target="http://www.pesiksenmaailma.fi/index.php/component/tilastot/?view=ottelu&amp;otteluid=16872" TargetMode="External"/><Relationship Id="rId405" Type="http://schemas.openxmlformats.org/officeDocument/2006/relationships/hyperlink" Target="http://www.pesiksenmaailma.fi/index.php/component/tilastot/?view=ottelu&amp;otteluid=15087" TargetMode="External"/><Relationship Id="rId447" Type="http://schemas.openxmlformats.org/officeDocument/2006/relationships/hyperlink" Target="http://www.pesiksenmaailma.fi/index.php/component/tilastot/?view=ottelu&amp;otteluid=14607" TargetMode="External"/><Relationship Id="rId251" Type="http://schemas.openxmlformats.org/officeDocument/2006/relationships/hyperlink" Target="http://www.pesiksenmaailma.fi/index.php/component/tilastot/?view=ottelu&amp;otteluid=26257" TargetMode="External"/><Relationship Id="rId489" Type="http://schemas.openxmlformats.org/officeDocument/2006/relationships/hyperlink" Target="http://www.pesiksenmaailma.fi/index.php/component/tilastot/?view=ottelu&amp;otteluid=11688" TargetMode="External"/><Relationship Id="rId46" Type="http://schemas.openxmlformats.org/officeDocument/2006/relationships/hyperlink" Target="http://www.pesiksenmaailma.fi/index.php/component/tilastot/?view=ottelu&amp;otteluid=42562" TargetMode="External"/><Relationship Id="rId293" Type="http://schemas.openxmlformats.org/officeDocument/2006/relationships/hyperlink" Target="http://www.pesiksenmaailma.fi/index.php/component/tilastot/?view=ottelu&amp;otteluid=22800" TargetMode="External"/><Relationship Id="rId307" Type="http://schemas.openxmlformats.org/officeDocument/2006/relationships/hyperlink" Target="http://www.pesiksenmaailma.fi/index.php/component/tilastot/?view=ottelu&amp;otteluid=20847" TargetMode="External"/><Relationship Id="rId349" Type="http://schemas.openxmlformats.org/officeDocument/2006/relationships/hyperlink" Target="http://www.pesiksenmaailma.fi/index.php/component/tilastot/?view=ottelu&amp;otteluid=19410" TargetMode="External"/><Relationship Id="rId514" Type="http://schemas.openxmlformats.org/officeDocument/2006/relationships/hyperlink" Target="http://www.pesiksenmaailma.fi/index.php/component/tilastot/?view=ottelu&amp;otteluid=9891" TargetMode="External"/><Relationship Id="rId88" Type="http://schemas.openxmlformats.org/officeDocument/2006/relationships/hyperlink" Target="http://www.pesiksenmaailma.fi/index.php/component/tilastot/?view=ottelu&amp;otteluid=35511" TargetMode="External"/><Relationship Id="rId111" Type="http://schemas.openxmlformats.org/officeDocument/2006/relationships/hyperlink" Target="http://www.pesiksenmaailma.fi/index.php/component/tilastot/?view=ottelu&amp;otteluid=33494" TargetMode="External"/><Relationship Id="rId153" Type="http://schemas.openxmlformats.org/officeDocument/2006/relationships/hyperlink" Target="http://www.pesiksenmaailma.fi/index.php/component/tilastot/?view=ottelu&amp;otteluid=31660" TargetMode="External"/><Relationship Id="rId195" Type="http://schemas.openxmlformats.org/officeDocument/2006/relationships/hyperlink" Target="http://www.pesiksenmaailma.fi/index.php/component/tilastot/?view=ottelu&amp;otteluid=30965" TargetMode="External"/><Relationship Id="rId209" Type="http://schemas.openxmlformats.org/officeDocument/2006/relationships/hyperlink" Target="http://www.pesiksenmaailma.fi/index.php/component/tilastot/?view=ottelu&amp;otteluid=27763" TargetMode="External"/><Relationship Id="rId360" Type="http://schemas.openxmlformats.org/officeDocument/2006/relationships/hyperlink" Target="http://www.pesiksenmaailma.fi/index.php/component/tilastot/?view=ottelu&amp;otteluid=18201" TargetMode="External"/><Relationship Id="rId416" Type="http://schemas.openxmlformats.org/officeDocument/2006/relationships/hyperlink" Target="http://www.pesiksenmaailma.fi/index.php/component/tilastot/?view=ottelu&amp;otteluid=15148" TargetMode="External"/><Relationship Id="rId220" Type="http://schemas.openxmlformats.org/officeDocument/2006/relationships/hyperlink" Target="http://www.pesiksenmaailma.fi/index.php/component/tilastot/?view=ottelu&amp;otteluid=27843" TargetMode="External"/><Relationship Id="rId458" Type="http://schemas.openxmlformats.org/officeDocument/2006/relationships/hyperlink" Target="http://www.pesiksenmaailma.fi/index.php/component/tilastot/?view=ottelu&amp;otteluid=12448" TargetMode="External"/><Relationship Id="rId15" Type="http://schemas.openxmlformats.org/officeDocument/2006/relationships/hyperlink" Target="http://www.pesiksenmaailma.fi/index.php/component/tilastot/?view=ottelu&amp;otteluid=58706" TargetMode="External"/><Relationship Id="rId57" Type="http://schemas.openxmlformats.org/officeDocument/2006/relationships/hyperlink" Target="http://www.pesiksenmaailma.fi/index.php/component/tilastot/?view=ottelu&amp;otteluid=39558" TargetMode="External"/><Relationship Id="rId262" Type="http://schemas.openxmlformats.org/officeDocument/2006/relationships/hyperlink" Target="http://www.pesiksenmaailma.fi/index.php/component/tilastot/?view=ottelu&amp;otteluid=24325" TargetMode="External"/><Relationship Id="rId318" Type="http://schemas.openxmlformats.org/officeDocument/2006/relationships/hyperlink" Target="http://www.pesiksenmaailma.fi/index.php/component/tilastot/?view=ottelu&amp;otteluid=20923" TargetMode="External"/><Relationship Id="rId525" Type="http://schemas.openxmlformats.org/officeDocument/2006/relationships/hyperlink" Target="http://www.pesiksenmaailma.fi/index.php/component/tilastot/?view=ottelu&amp;otteluid=6209" TargetMode="External"/><Relationship Id="rId99" Type="http://schemas.openxmlformats.org/officeDocument/2006/relationships/hyperlink" Target="http://www.pesiksenmaailma.fi/index.php/component/tilastot/?view=ottelu&amp;otteluid=35675" TargetMode="External"/><Relationship Id="rId122" Type="http://schemas.openxmlformats.org/officeDocument/2006/relationships/hyperlink" Target="http://www.pesiksenmaailma.fi/index.php/component/tilastot/?view=ottelu&amp;otteluid=33679" TargetMode="External"/><Relationship Id="rId164" Type="http://schemas.openxmlformats.org/officeDocument/2006/relationships/hyperlink" Target="http://www.pesiksenmaailma.fi/index.php/component/tilastot/?view=ottelu&amp;otteluid=33059" TargetMode="External"/><Relationship Id="rId371" Type="http://schemas.openxmlformats.org/officeDocument/2006/relationships/hyperlink" Target="http://www.pesiksenmaailma.fi/index.php/component/tilastot/?view=ottelu&amp;otteluid=18641" TargetMode="External"/><Relationship Id="rId427" Type="http://schemas.openxmlformats.org/officeDocument/2006/relationships/hyperlink" Target="http://www.pesiksenmaailma.fi/index.php/component/tilastot/?view=ottelu&amp;otteluid=13785" TargetMode="External"/><Relationship Id="rId469" Type="http://schemas.openxmlformats.org/officeDocument/2006/relationships/hyperlink" Target="http://www.pesiksenmaailma.fi/index.php/component/tilastot/?view=ottelu&amp;otteluid=13087" TargetMode="External"/><Relationship Id="rId26" Type="http://schemas.openxmlformats.org/officeDocument/2006/relationships/hyperlink" Target="http://www.pesiksenmaailma.fi/index.php/component/tilastot/?view=ottelu&amp;otteluid=58774" TargetMode="External"/><Relationship Id="rId231" Type="http://schemas.openxmlformats.org/officeDocument/2006/relationships/hyperlink" Target="http://www.pesiksenmaailma.fi/index.php/component/tilastot/?view=ottelu&amp;otteluid=25952" TargetMode="External"/><Relationship Id="rId273" Type="http://schemas.openxmlformats.org/officeDocument/2006/relationships/hyperlink" Target="http://www.pesiksenmaailma.fi/index.php/component/tilastot/?view=ottelu&amp;otteluid=24705" TargetMode="External"/><Relationship Id="rId329" Type="http://schemas.openxmlformats.org/officeDocument/2006/relationships/hyperlink" Target="http://www.pesiksenmaailma.fi/index.php/component/tilastot/?view=ottelu&amp;otteluid=19297" TargetMode="External"/><Relationship Id="rId480" Type="http://schemas.openxmlformats.org/officeDocument/2006/relationships/hyperlink" Target="http://www.pesiksenmaailma.fi/index.php/component/tilastot/?view=ottelu&amp;otteluid=11275" TargetMode="External"/><Relationship Id="rId536" Type="http://schemas.openxmlformats.org/officeDocument/2006/relationships/hyperlink" Target="http://www.pesiksenmaailma.fi/index.php/component/tilastot/?view=ottelu&amp;otteluid=6706" TargetMode="External"/><Relationship Id="rId68" Type="http://schemas.openxmlformats.org/officeDocument/2006/relationships/hyperlink" Target="http://www.pesiksenmaailma.fi/index.php/component/tilastot/?view=ottelu&amp;otteluid=39641" TargetMode="External"/><Relationship Id="rId133" Type="http://schemas.openxmlformats.org/officeDocument/2006/relationships/hyperlink" Target="http://www.pesiksenmaailma.fi/index.php/component/tilastot/?view=ottelu&amp;otteluid=33870" TargetMode="External"/><Relationship Id="rId175" Type="http://schemas.openxmlformats.org/officeDocument/2006/relationships/hyperlink" Target="http://www.pesiksenmaailma.fi/index.php/component/tilastot/?view=ottelu&amp;otteluid=29560" TargetMode="External"/><Relationship Id="rId340" Type="http://schemas.openxmlformats.org/officeDocument/2006/relationships/hyperlink" Target="http://www.pesiksenmaailma.fi/index.php/component/tilastot/?view=ottelu&amp;otteluid=19356" TargetMode="External"/><Relationship Id="rId200" Type="http://schemas.openxmlformats.org/officeDocument/2006/relationships/hyperlink" Target="http://www.pesiksenmaailma.fi/index.php/component/tilastot/?view=ottelu&amp;otteluid=27700" TargetMode="External"/><Relationship Id="rId382" Type="http://schemas.openxmlformats.org/officeDocument/2006/relationships/hyperlink" Target="http://www.pesiksenmaailma.fi/index.php/component/tilastot/?view=ottelu&amp;otteluid=16494" TargetMode="External"/><Relationship Id="rId438" Type="http://schemas.openxmlformats.org/officeDocument/2006/relationships/hyperlink" Target="http://www.pesiksenmaailma.fi/index.php/component/tilastot/?view=ottelu&amp;otteluid=14182" TargetMode="External"/><Relationship Id="rId242" Type="http://schemas.openxmlformats.org/officeDocument/2006/relationships/hyperlink" Target="http://www.pesiksenmaailma.fi/index.php/component/tilastot/?view=ottelu&amp;otteluid=26114" TargetMode="External"/><Relationship Id="rId284" Type="http://schemas.openxmlformats.org/officeDocument/2006/relationships/hyperlink" Target="http://www.pesiksenmaailma.fi/index.php/component/tilastot/?view=ottelu&amp;otteluid=22634" TargetMode="External"/><Relationship Id="rId491" Type="http://schemas.openxmlformats.org/officeDocument/2006/relationships/hyperlink" Target="http://www.pesiksenmaailma.fi/index.php/component/tilastot/?view=ottelu&amp;otteluid=11776" TargetMode="External"/><Relationship Id="rId505" Type="http://schemas.openxmlformats.org/officeDocument/2006/relationships/hyperlink" Target="http://www.pesiksenmaailma.fi/index.php/component/tilastot/?view=ottelu&amp;otteluid=9529" TargetMode="External"/><Relationship Id="rId37" Type="http://schemas.openxmlformats.org/officeDocument/2006/relationships/hyperlink" Target="http://www.pesiksenmaailma.fi/index.php/component/tilastot/?view=ottelu&amp;otteluid=42500" TargetMode="External"/><Relationship Id="rId79" Type="http://schemas.openxmlformats.org/officeDocument/2006/relationships/hyperlink" Target="http://www.pesiksenmaailma.fi/index.php/component/tilastot/?view=ottelu&amp;otteluid=39721" TargetMode="External"/><Relationship Id="rId102" Type="http://schemas.openxmlformats.org/officeDocument/2006/relationships/hyperlink" Target="http://www.pesiksenmaailma.fi/index.php/component/tilastot/?view=ottelu&amp;otteluid=35724" TargetMode="External"/><Relationship Id="rId144" Type="http://schemas.openxmlformats.org/officeDocument/2006/relationships/hyperlink" Target="http://www.pesiksenmaailma.fi/index.php/component/tilastot/?view=ottelu&amp;otteluid=31528" TargetMode="External"/><Relationship Id="rId547" Type="http://schemas.openxmlformats.org/officeDocument/2006/relationships/hyperlink" Target="http://www.pesiksenmaailma.fi/index.php/component/tilastot/?view=ottelu&amp;otteluid=7346" TargetMode="External"/><Relationship Id="rId90" Type="http://schemas.openxmlformats.org/officeDocument/2006/relationships/hyperlink" Target="http://www.pesiksenmaailma.fi/index.php/component/tilastot/?view=ottelu&amp;otteluid=35537" TargetMode="External"/><Relationship Id="rId186" Type="http://schemas.openxmlformats.org/officeDocument/2006/relationships/hyperlink" Target="http://www.pesiksenmaailma.fi/index.php/component/tilastot/?view=ottelu&amp;otteluid=29765" TargetMode="External"/><Relationship Id="rId351" Type="http://schemas.openxmlformats.org/officeDocument/2006/relationships/hyperlink" Target="http://www.pesiksenmaailma.fi/index.php/component/tilastot/?view=ottelu&amp;otteluid=19421" TargetMode="External"/><Relationship Id="rId393" Type="http://schemas.openxmlformats.org/officeDocument/2006/relationships/hyperlink" Target="http://www.pesiksenmaailma.fi/index.php/component/tilastot/?view=ottelu&amp;otteluid=17034" TargetMode="External"/><Relationship Id="rId407" Type="http://schemas.openxmlformats.org/officeDocument/2006/relationships/hyperlink" Target="http://www.pesiksenmaailma.fi/index.php/component/tilastot/?view=ottelu&amp;otteluid=15102" TargetMode="External"/><Relationship Id="rId449" Type="http://schemas.openxmlformats.org/officeDocument/2006/relationships/hyperlink" Target="http://www.pesiksenmaailma.fi/index.php/component/tilastot/?view=ottelu&amp;otteluid=14706" TargetMode="External"/><Relationship Id="rId211" Type="http://schemas.openxmlformats.org/officeDocument/2006/relationships/hyperlink" Target="http://www.pesiksenmaailma.fi/index.php/component/tilastot/?view=ottelu&amp;otteluid=27777" TargetMode="External"/><Relationship Id="rId253" Type="http://schemas.openxmlformats.org/officeDocument/2006/relationships/hyperlink" Target="http://www.pesiksenmaailma.fi/index.php/component/tilastot/?view=ottelu&amp;otteluid=26300" TargetMode="External"/><Relationship Id="rId295" Type="http://schemas.openxmlformats.org/officeDocument/2006/relationships/hyperlink" Target="http://www.pesiksenmaailma.fi/index.php/component/tilastot/?view=ottelu&amp;otteluid=22842" TargetMode="External"/><Relationship Id="rId309" Type="http://schemas.openxmlformats.org/officeDocument/2006/relationships/hyperlink" Target="http://www.pesiksenmaailma.fi/index.php/component/tilastot/?view=ottelu&amp;otteluid=20869" TargetMode="External"/><Relationship Id="rId460" Type="http://schemas.openxmlformats.org/officeDocument/2006/relationships/hyperlink" Target="http://www.pesiksenmaailma.fi/index.php/component/tilastot/?view=ottelu&amp;otteluid=12490" TargetMode="External"/><Relationship Id="rId516" Type="http://schemas.openxmlformats.org/officeDocument/2006/relationships/hyperlink" Target="http://www.pesiksenmaailma.fi/index.php/component/tilastot/?view=ottelu&amp;otteluid=9979" TargetMode="External"/><Relationship Id="rId48" Type="http://schemas.openxmlformats.org/officeDocument/2006/relationships/hyperlink" Target="http://www.pesiksenmaailma.fi/index.php/component/tilastot/?view=ottelu&amp;otteluid=42572" TargetMode="External"/><Relationship Id="rId113" Type="http://schemas.openxmlformats.org/officeDocument/2006/relationships/hyperlink" Target="http://www.pesiksenmaailma.fi/index.php/component/tilastot/?view=ottelu&amp;otteluid=33532" TargetMode="External"/><Relationship Id="rId320" Type="http://schemas.openxmlformats.org/officeDocument/2006/relationships/hyperlink" Target="http://www.pesiksenmaailma.fi/index.php/component/tilastot/?view=ottelu&amp;otteluid=20937" TargetMode="External"/><Relationship Id="rId155" Type="http://schemas.openxmlformats.org/officeDocument/2006/relationships/hyperlink" Target="http://www.pesiksenmaailma.fi/index.php/component/tilastot/?view=ottelu&amp;otteluid=31695" TargetMode="External"/><Relationship Id="rId197" Type="http://schemas.openxmlformats.org/officeDocument/2006/relationships/hyperlink" Target="http://www.pesiksenmaailma.fi/index.php/component/tilastot/?view=ottelu&amp;otteluid=30977" TargetMode="External"/><Relationship Id="rId362" Type="http://schemas.openxmlformats.org/officeDocument/2006/relationships/hyperlink" Target="http://www.pesiksenmaailma.fi/index.php/component/tilastot/?view=ottelu&amp;otteluid=18240" TargetMode="External"/><Relationship Id="rId418" Type="http://schemas.openxmlformats.org/officeDocument/2006/relationships/hyperlink" Target="http://www.pesiksenmaailma.fi/index.php/component/tilastot/?view=ottelu&amp;otteluid=15161" TargetMode="External"/><Relationship Id="rId222" Type="http://schemas.openxmlformats.org/officeDocument/2006/relationships/hyperlink" Target="http://www.pesiksenmaailma.fi/index.php/component/tilastot/?view=ottelu&amp;otteluid=27857" TargetMode="External"/><Relationship Id="rId264" Type="http://schemas.openxmlformats.org/officeDocument/2006/relationships/hyperlink" Target="http://www.pesiksenmaailma.fi/index.php/component/tilastot/?view=ottelu&amp;otteluid=24370" TargetMode="External"/><Relationship Id="rId471" Type="http://schemas.openxmlformats.org/officeDocument/2006/relationships/hyperlink" Target="http://www.pesiksenmaailma.fi/index.php/component/tilastot/?view=ottelu&amp;otteluid=13149" TargetMode="External"/><Relationship Id="rId17" Type="http://schemas.openxmlformats.org/officeDocument/2006/relationships/hyperlink" Target="http://www.pesiksenmaailma.fi/index.php/component/tilastot/?view=ottelu&amp;otteluid=58722" TargetMode="External"/><Relationship Id="rId59" Type="http://schemas.openxmlformats.org/officeDocument/2006/relationships/hyperlink" Target="http://www.pesiksenmaailma.fi/index.php/component/tilastot/?view=ottelu&amp;otteluid=39571" TargetMode="External"/><Relationship Id="rId124" Type="http://schemas.openxmlformats.org/officeDocument/2006/relationships/hyperlink" Target="http://www.pesiksenmaailma.fi/index.php/component/tilastot/?view=ottelu&amp;otteluid=33710" TargetMode="External"/><Relationship Id="rId527" Type="http://schemas.openxmlformats.org/officeDocument/2006/relationships/hyperlink" Target="http://www.pesiksenmaailma.fi/index.php/component/tilastot/?view=ottelu&amp;otteluid=6361" TargetMode="External"/><Relationship Id="rId70" Type="http://schemas.openxmlformats.org/officeDocument/2006/relationships/hyperlink" Target="http://www.pesiksenmaailma.fi/index.php/component/tilastot/?view=ottelu&amp;otteluid=39655" TargetMode="External"/><Relationship Id="rId166" Type="http://schemas.openxmlformats.org/officeDocument/2006/relationships/hyperlink" Target="http://www.pesiksenmaailma.fi/index.php/component/tilastot/?view=ottelu&amp;otteluid=29429" TargetMode="External"/><Relationship Id="rId331" Type="http://schemas.openxmlformats.org/officeDocument/2006/relationships/hyperlink" Target="http://www.pesiksenmaailma.fi/index.php/component/tilastot/?view=ottelu&amp;otteluid=19306" TargetMode="External"/><Relationship Id="rId373" Type="http://schemas.openxmlformats.org/officeDocument/2006/relationships/hyperlink" Target="http://www.pesiksenmaailma.fi/index.php/component/tilastot/?view=ottelu&amp;otteluid=18801" TargetMode="External"/><Relationship Id="rId429" Type="http://schemas.openxmlformats.org/officeDocument/2006/relationships/hyperlink" Target="http://www.pesiksenmaailma.fi/index.php/component/tilastot/?view=ottelu&amp;otteluid=13893" TargetMode="External"/><Relationship Id="rId1" Type="http://schemas.openxmlformats.org/officeDocument/2006/relationships/hyperlink" Target="http://www.pesiksenmaailma.fi/index.php/component/tilastot/?view=ottelu&amp;otteluid=58619" TargetMode="External"/><Relationship Id="rId233" Type="http://schemas.openxmlformats.org/officeDocument/2006/relationships/hyperlink" Target="http://www.pesiksenmaailma.fi/index.php/component/tilastot/?view=ottelu&amp;otteluid=25972" TargetMode="External"/><Relationship Id="rId440" Type="http://schemas.openxmlformats.org/officeDocument/2006/relationships/hyperlink" Target="http://www.pesiksenmaailma.fi/index.php/component/tilastot/?view=ottelu&amp;otteluid=14260" TargetMode="External"/><Relationship Id="rId28" Type="http://schemas.openxmlformats.org/officeDocument/2006/relationships/hyperlink" Target="http://www.pesiksenmaailma.fi/index.php/component/tilastot/?view=ottelu&amp;otteluid=58790" TargetMode="External"/><Relationship Id="rId275" Type="http://schemas.openxmlformats.org/officeDocument/2006/relationships/hyperlink" Target="http://www.pesiksenmaailma.fi/index.php/component/tilastot/?view=ottelu&amp;otteluid=24726" TargetMode="External"/><Relationship Id="rId300" Type="http://schemas.openxmlformats.org/officeDocument/2006/relationships/hyperlink" Target="http://www.pesiksenmaailma.fi/index.php/component/tilastot/?view=ottelu&amp;otteluid=22923" TargetMode="External"/><Relationship Id="rId482" Type="http://schemas.openxmlformats.org/officeDocument/2006/relationships/hyperlink" Target="http://www.pesiksenmaailma.fi/index.php/component/tilastot/?view=ottelu&amp;otteluid=11346" TargetMode="External"/><Relationship Id="rId538" Type="http://schemas.openxmlformats.org/officeDocument/2006/relationships/hyperlink" Target="http://www.pesiksenmaailma.fi/index.php/component/tilastot/?view=ottelu&amp;otteluid=6828" TargetMode="External"/><Relationship Id="rId81" Type="http://schemas.openxmlformats.org/officeDocument/2006/relationships/hyperlink" Target="http://www.pesiksenmaailma.fi/index.php/component/tilastot/?view=ottelu&amp;otteluid=35419" TargetMode="External"/><Relationship Id="rId135" Type="http://schemas.openxmlformats.org/officeDocument/2006/relationships/hyperlink" Target="http://www.pesiksenmaailma.fi/index.php/component/tilastot/?view=ottelu&amp;otteluid=31385" TargetMode="External"/><Relationship Id="rId177" Type="http://schemas.openxmlformats.org/officeDocument/2006/relationships/hyperlink" Target="http://www.pesiksenmaailma.fi/index.php/component/tilastot/?view=ottelu&amp;otteluid=29614" TargetMode="External"/><Relationship Id="rId342" Type="http://schemas.openxmlformats.org/officeDocument/2006/relationships/hyperlink" Target="http://www.pesiksenmaailma.fi/index.php/component/tilastot/?view=ottelu&amp;otteluid=19369" TargetMode="External"/><Relationship Id="rId384" Type="http://schemas.openxmlformats.org/officeDocument/2006/relationships/hyperlink" Target="http://www.pesiksenmaailma.fi/index.php/component/tilastot/?view=ottelu&amp;otteluid=16640" TargetMode="External"/><Relationship Id="rId202" Type="http://schemas.openxmlformats.org/officeDocument/2006/relationships/hyperlink" Target="http://www.pesiksenmaailma.fi/index.php/component/tilastot/?view=ottelu&amp;otteluid=27715" TargetMode="External"/><Relationship Id="rId244" Type="http://schemas.openxmlformats.org/officeDocument/2006/relationships/hyperlink" Target="http://www.pesiksenmaailma.fi/index.php/component/tilastot/?view=ottelu&amp;otteluid=26147" TargetMode="External"/><Relationship Id="rId39" Type="http://schemas.openxmlformats.org/officeDocument/2006/relationships/hyperlink" Target="http://www.pesiksenmaailma.fi/index.php/component/tilastot/?view=ottelu&amp;otteluid=42516" TargetMode="External"/><Relationship Id="rId286" Type="http://schemas.openxmlformats.org/officeDocument/2006/relationships/hyperlink" Target="http://www.pesiksenmaailma.fi/index.php/component/tilastot/?view=ottelu&amp;otteluid=22668" TargetMode="External"/><Relationship Id="rId451" Type="http://schemas.openxmlformats.org/officeDocument/2006/relationships/hyperlink" Target="http://www.pesiksenmaailma.fi/index.php/component/tilastot/?view=ottelu&amp;otteluid=14732" TargetMode="External"/><Relationship Id="rId493" Type="http://schemas.openxmlformats.org/officeDocument/2006/relationships/hyperlink" Target="http://www.pesiksenmaailma.fi/index.php/component/tilastot/?view=ottelu&amp;otteluid=9280" TargetMode="External"/><Relationship Id="rId507" Type="http://schemas.openxmlformats.org/officeDocument/2006/relationships/hyperlink" Target="http://www.pesiksenmaailma.fi/index.php/component/tilastot/?view=ottelu&amp;otteluid=9637" TargetMode="External"/><Relationship Id="rId549" Type="http://schemas.openxmlformats.org/officeDocument/2006/relationships/hyperlink" Target="http://www.pesiksenmaailma.fi/index.php/component/tilastot/?view=ottelu&amp;otteluid=7423" TargetMode="External"/><Relationship Id="rId50" Type="http://schemas.openxmlformats.org/officeDocument/2006/relationships/hyperlink" Target="http://www.pesiksenmaailma.fi/index.php/component/tilastot/?view=ottelu&amp;otteluid=42580" TargetMode="External"/><Relationship Id="rId104" Type="http://schemas.openxmlformats.org/officeDocument/2006/relationships/hyperlink" Target="http://www.pesiksenmaailma.fi/index.php/component/tilastot/?view=ottelu&amp;otteluid=35736" TargetMode="External"/><Relationship Id="rId146" Type="http://schemas.openxmlformats.org/officeDocument/2006/relationships/hyperlink" Target="http://www.pesiksenmaailma.fi/index.php/component/tilastot/?view=ottelu&amp;otteluid=31545" TargetMode="External"/><Relationship Id="rId188" Type="http://schemas.openxmlformats.org/officeDocument/2006/relationships/hyperlink" Target="http://www.pesiksenmaailma.fi/index.php/component/tilastot/?view=ottelu&amp;otteluid=29800" TargetMode="External"/><Relationship Id="rId311" Type="http://schemas.openxmlformats.org/officeDocument/2006/relationships/hyperlink" Target="http://www.pesiksenmaailma.fi/index.php/component/tilastot/?view=ottelu&amp;otteluid=20879" TargetMode="External"/><Relationship Id="rId353" Type="http://schemas.openxmlformats.org/officeDocument/2006/relationships/hyperlink" Target="http://www.pesiksenmaailma.fi/index.php/component/tilastot/?view=ottelu&amp;otteluid=19430" TargetMode="External"/><Relationship Id="rId395" Type="http://schemas.openxmlformats.org/officeDocument/2006/relationships/hyperlink" Target="http://www.pesiksenmaailma.fi/index.php/component/tilastot/?view=ottelu&amp;otteluid=17100" TargetMode="External"/><Relationship Id="rId409" Type="http://schemas.openxmlformats.org/officeDocument/2006/relationships/hyperlink" Target="http://www.pesiksenmaailma.fi/index.php/component/tilastot/?view=ottelu&amp;otteluid=15113" TargetMode="External"/><Relationship Id="rId92" Type="http://schemas.openxmlformats.org/officeDocument/2006/relationships/hyperlink" Target="http://www.pesiksenmaailma.fi/index.php/component/tilastot/?view=ottelu&amp;otteluid=35579" TargetMode="External"/><Relationship Id="rId213" Type="http://schemas.openxmlformats.org/officeDocument/2006/relationships/hyperlink" Target="http://www.pesiksenmaailma.fi/index.php/component/tilastot/?view=ottelu&amp;otteluid=27786" TargetMode="External"/><Relationship Id="rId420" Type="http://schemas.openxmlformats.org/officeDocument/2006/relationships/hyperlink" Target="http://www.pesiksenmaailma.fi/index.php/component/tilastot/?view=ottelu&amp;otteluid=15178" TargetMode="External"/><Relationship Id="rId255" Type="http://schemas.openxmlformats.org/officeDocument/2006/relationships/hyperlink" Target="http://www.pesiksenmaailma.fi/index.php/component/tilastot/?view=ottelu&amp;otteluid=26325" TargetMode="External"/><Relationship Id="rId297" Type="http://schemas.openxmlformats.org/officeDocument/2006/relationships/hyperlink" Target="http://www.pesiksenmaailma.fi/index.php/component/tilastot/?view=ottelu&amp;otteluid=22876" TargetMode="External"/><Relationship Id="rId462" Type="http://schemas.openxmlformats.org/officeDocument/2006/relationships/hyperlink" Target="http://www.pesiksenmaailma.fi/index.php/component/tilastot/?view=ottelu&amp;otteluid=12610" TargetMode="External"/><Relationship Id="rId518" Type="http://schemas.openxmlformats.org/officeDocument/2006/relationships/hyperlink" Target="http://www.pesiksenmaailma.fi/index.php/component/tilastot/?view=ottelu&amp;otteluid=9985" TargetMode="External"/><Relationship Id="rId115" Type="http://schemas.openxmlformats.org/officeDocument/2006/relationships/hyperlink" Target="http://www.pesiksenmaailma.fi/index.php/component/tilastot/?view=ottelu&amp;otteluid=33568" TargetMode="External"/><Relationship Id="rId157" Type="http://schemas.openxmlformats.org/officeDocument/2006/relationships/hyperlink" Target="http://www.pesiksenmaailma.fi/index.php/component/tilastot/?view=ottelu&amp;otteluid=31741" TargetMode="External"/><Relationship Id="rId322" Type="http://schemas.openxmlformats.org/officeDocument/2006/relationships/hyperlink" Target="http://www.pesiksenmaailma.fi/index.php/component/tilastot/?view=ottelu&amp;otteluid=20855" TargetMode="External"/><Relationship Id="rId364" Type="http://schemas.openxmlformats.org/officeDocument/2006/relationships/hyperlink" Target="http://www.pesiksenmaailma.fi/index.php/component/tilastot/?view=ottelu&amp;otteluid=18323" TargetMode="External"/><Relationship Id="rId61" Type="http://schemas.openxmlformats.org/officeDocument/2006/relationships/hyperlink" Target="http://www.pesiksenmaailma.fi/index.php/component/tilastot/?view=ottelu&amp;otteluid=39584" TargetMode="External"/><Relationship Id="rId199" Type="http://schemas.openxmlformats.org/officeDocument/2006/relationships/hyperlink" Target="http://www.pesiksenmaailma.fi/index.php/component/tilastot/?view=ottelu&amp;otteluid=27695" TargetMode="External"/><Relationship Id="rId19" Type="http://schemas.openxmlformats.org/officeDocument/2006/relationships/hyperlink" Target="http://www.pesiksenmaailma.fi/index.php/component/tilastot/?view=ottelu&amp;otteluid=58736" TargetMode="External"/><Relationship Id="rId224" Type="http://schemas.openxmlformats.org/officeDocument/2006/relationships/hyperlink" Target="http://www.pesiksenmaailma.fi/index.php/component/tilastot/?view=ottelu&amp;otteluid=27874" TargetMode="External"/><Relationship Id="rId266" Type="http://schemas.openxmlformats.org/officeDocument/2006/relationships/hyperlink" Target="http://www.pesiksenmaailma.fi/index.php/component/tilastot/?view=ottelu&amp;otteluid=24399" TargetMode="External"/><Relationship Id="rId431" Type="http://schemas.openxmlformats.org/officeDocument/2006/relationships/hyperlink" Target="http://www.pesiksenmaailma.fi/index.php/component/tilastot/?view=ottelu&amp;otteluid=13934" TargetMode="External"/><Relationship Id="rId473" Type="http://schemas.openxmlformats.org/officeDocument/2006/relationships/hyperlink" Target="http://www.pesiksenmaailma.fi/index.php/component/tilastot/?view=ottelu&amp;otteluid=13168" TargetMode="External"/><Relationship Id="rId529" Type="http://schemas.openxmlformats.org/officeDocument/2006/relationships/hyperlink" Target="http://www.pesiksenmaailma.fi/index.php/component/tilastot/?view=ottelu&amp;otteluid=6454" TargetMode="External"/><Relationship Id="rId30" Type="http://schemas.openxmlformats.org/officeDocument/2006/relationships/hyperlink" Target="http://www.pesiksenmaailma.fi/index.php/component/tilastot/?view=ottelu&amp;otteluid=42425" TargetMode="External"/><Relationship Id="rId126" Type="http://schemas.openxmlformats.org/officeDocument/2006/relationships/hyperlink" Target="http://www.pesiksenmaailma.fi/index.php/component/tilastot/?view=ottelu&amp;otteluid=33748" TargetMode="External"/><Relationship Id="rId168" Type="http://schemas.openxmlformats.org/officeDocument/2006/relationships/hyperlink" Target="http://www.pesiksenmaailma.fi/index.php/component/tilastot/?view=ottelu&amp;otteluid=29461" TargetMode="External"/><Relationship Id="rId333" Type="http://schemas.openxmlformats.org/officeDocument/2006/relationships/hyperlink" Target="http://www.pesiksenmaailma.fi/index.php/component/tilastot/?view=ottelu&amp;otteluid=19323" TargetMode="External"/><Relationship Id="rId540" Type="http://schemas.openxmlformats.org/officeDocument/2006/relationships/hyperlink" Target="http://www.pesiksenmaailma.fi/index.php/component/tilastot/?view=ottelu&amp;otteluid=6929" TargetMode="External"/><Relationship Id="rId72" Type="http://schemas.openxmlformats.org/officeDocument/2006/relationships/hyperlink" Target="http://www.pesiksenmaailma.fi/index.php/component/tilastot/?view=ottelu&amp;otteluid=39665" TargetMode="External"/><Relationship Id="rId375" Type="http://schemas.openxmlformats.org/officeDocument/2006/relationships/hyperlink" Target="http://www.pesiksenmaailma.fi/index.php/component/tilastot/?view=ottelu&amp;otteluid=18853" TargetMode="External"/><Relationship Id="rId3" Type="http://schemas.openxmlformats.org/officeDocument/2006/relationships/hyperlink" Target="http://www.pesiksenmaailma.fi/index.php/component/tilastot/?view=ottelu&amp;otteluid=58628" TargetMode="External"/><Relationship Id="rId235" Type="http://schemas.openxmlformats.org/officeDocument/2006/relationships/hyperlink" Target="http://www.pesiksenmaailma.fi/index.php/component/tilastot/?view=ottelu&amp;otteluid=26002" TargetMode="External"/><Relationship Id="rId277" Type="http://schemas.openxmlformats.org/officeDocument/2006/relationships/hyperlink" Target="http://www.pesiksenmaailma.fi/index.php/component/tilastot/?view=ottelu&amp;otteluid=22476" TargetMode="External"/><Relationship Id="rId400" Type="http://schemas.openxmlformats.org/officeDocument/2006/relationships/hyperlink" Target="http://www.pesiksenmaailma.fi/index.php/component/tilastot/?view=ottelu&amp;otteluid=17351" TargetMode="External"/><Relationship Id="rId442" Type="http://schemas.openxmlformats.org/officeDocument/2006/relationships/hyperlink" Target="http://www.pesiksenmaailma.fi/index.php/component/tilastot/?view=ottelu&amp;otteluid=14333" TargetMode="External"/><Relationship Id="rId484" Type="http://schemas.openxmlformats.org/officeDocument/2006/relationships/hyperlink" Target="http://www.pesiksenmaailma.fi/index.php/component/tilastot/?view=ottelu&amp;otteluid=11469" TargetMode="External"/><Relationship Id="rId137" Type="http://schemas.openxmlformats.org/officeDocument/2006/relationships/hyperlink" Target="http://www.pesiksenmaailma.fi/index.php/component/tilastot/?view=ottelu&amp;otteluid=31425" TargetMode="External"/><Relationship Id="rId302" Type="http://schemas.openxmlformats.org/officeDocument/2006/relationships/hyperlink" Target="http://www.pesiksenmaailma.fi/index.php/component/tilastot/?view=ottelu&amp;otteluid=20820" TargetMode="External"/><Relationship Id="rId344" Type="http://schemas.openxmlformats.org/officeDocument/2006/relationships/hyperlink" Target="http://www.pesiksenmaailma.fi/index.php/component/tilastot/?view=ottelu&amp;otteluid=19379" TargetMode="External"/><Relationship Id="rId41" Type="http://schemas.openxmlformats.org/officeDocument/2006/relationships/hyperlink" Target="http://www.pesiksenmaailma.fi/index.php/component/tilastot/?view=ottelu&amp;otteluid=42535" TargetMode="External"/><Relationship Id="rId83" Type="http://schemas.openxmlformats.org/officeDocument/2006/relationships/hyperlink" Target="http://www.pesiksenmaailma.fi/index.php/component/tilastot/?view=ottelu&amp;otteluid=35446" TargetMode="External"/><Relationship Id="rId179" Type="http://schemas.openxmlformats.org/officeDocument/2006/relationships/hyperlink" Target="http://www.pesiksenmaailma.fi/index.php/component/tilastot/?view=ottelu&amp;otteluid=29671" TargetMode="External"/><Relationship Id="rId386" Type="http://schemas.openxmlformats.org/officeDocument/2006/relationships/hyperlink" Target="http://www.pesiksenmaailma.fi/index.php/component/tilastot/?view=ottelu&amp;otteluid=16715" TargetMode="External"/><Relationship Id="rId190" Type="http://schemas.openxmlformats.org/officeDocument/2006/relationships/hyperlink" Target="http://www.pesiksenmaailma.fi/index.php/component/tilastot/?view=ottelu&amp;otteluid=29826" TargetMode="External"/><Relationship Id="rId204" Type="http://schemas.openxmlformats.org/officeDocument/2006/relationships/hyperlink" Target="http://www.pesiksenmaailma.fi/index.php/component/tilastot/?view=ottelu&amp;otteluid=27729" TargetMode="External"/><Relationship Id="rId246" Type="http://schemas.openxmlformats.org/officeDocument/2006/relationships/hyperlink" Target="http://www.pesiksenmaailma.fi/index.php/component/tilastot/?view=ottelu&amp;otteluid=26176" TargetMode="External"/><Relationship Id="rId288" Type="http://schemas.openxmlformats.org/officeDocument/2006/relationships/hyperlink" Target="http://www.pesiksenmaailma.fi/index.php/component/tilastot/?view=ottelu&amp;otteluid=22715" TargetMode="External"/><Relationship Id="rId411" Type="http://schemas.openxmlformats.org/officeDocument/2006/relationships/hyperlink" Target="http://www.pesiksenmaailma.fi/index.php/component/tilastot/?view=ottelu&amp;otteluid=15122" TargetMode="External"/><Relationship Id="rId453" Type="http://schemas.openxmlformats.org/officeDocument/2006/relationships/hyperlink" Target="http://www.pesiksenmaailma.fi/index.php/component/tilastot/?view=ottelu&amp;otteluid=12136" TargetMode="External"/><Relationship Id="rId509" Type="http://schemas.openxmlformats.org/officeDocument/2006/relationships/hyperlink" Target="http://www.pesiksenmaailma.fi/index.php/component/tilastot/?view=ottelu&amp;otteluid=9674" TargetMode="External"/><Relationship Id="rId106" Type="http://schemas.openxmlformats.org/officeDocument/2006/relationships/hyperlink" Target="http://www.pesiksenmaailma.fi/index.php/component/tilastot/?view=ottelu&amp;otteluid=33404" TargetMode="External"/><Relationship Id="rId313" Type="http://schemas.openxmlformats.org/officeDocument/2006/relationships/hyperlink" Target="http://www.pesiksenmaailma.fi/index.php/component/tilastot/?view=ottelu&amp;otteluid=20892" TargetMode="External"/><Relationship Id="rId495" Type="http://schemas.openxmlformats.org/officeDocument/2006/relationships/hyperlink" Target="http://www.pesiksenmaailma.fi/index.php/component/tilastot/?view=ottelu&amp;otteluid=9294" TargetMode="External"/><Relationship Id="rId10" Type="http://schemas.openxmlformats.org/officeDocument/2006/relationships/hyperlink" Target="http://www.pesiksenmaailma.fi/index.php/component/tilastot/?view=ottelu&amp;otteluid=58672" TargetMode="External"/><Relationship Id="rId52" Type="http://schemas.openxmlformats.org/officeDocument/2006/relationships/hyperlink" Target="http://www.pesiksenmaailma.fi/index.php/component/tilastot/?view=ottelu&amp;otteluid=42597" TargetMode="External"/><Relationship Id="rId94" Type="http://schemas.openxmlformats.org/officeDocument/2006/relationships/hyperlink" Target="http://www.pesiksenmaailma.fi/index.php/component/tilastot/?view=ottelu&amp;otteluid=35608" TargetMode="External"/><Relationship Id="rId148" Type="http://schemas.openxmlformats.org/officeDocument/2006/relationships/hyperlink" Target="http://www.pesiksenmaailma.fi/index.php/component/tilastot/?view=ottelu&amp;otteluid=31575" TargetMode="External"/><Relationship Id="rId355" Type="http://schemas.openxmlformats.org/officeDocument/2006/relationships/hyperlink" Target="http://www.pesiksenmaailma.fi/index.php/component/tilastot/?view=ottelu&amp;otteluid=17914" TargetMode="External"/><Relationship Id="rId397" Type="http://schemas.openxmlformats.org/officeDocument/2006/relationships/hyperlink" Target="http://www.pesiksenmaailma.fi/index.php/component/tilastot/?view=ottelu&amp;otteluid=17184" TargetMode="External"/><Relationship Id="rId520" Type="http://schemas.openxmlformats.org/officeDocument/2006/relationships/hyperlink" Target="http://www.pesiksenmaailma.fi/index.php/component/tilastot/?view=ottelu&amp;otteluid=8233" TargetMode="External"/><Relationship Id="rId215" Type="http://schemas.openxmlformats.org/officeDocument/2006/relationships/hyperlink" Target="http://www.pesiksenmaailma.fi/index.php/component/tilastot/?view=ottelu&amp;otteluid=27806" TargetMode="External"/><Relationship Id="rId257" Type="http://schemas.openxmlformats.org/officeDocument/2006/relationships/hyperlink" Target="http://www.pesiksenmaailma.fi/index.php/component/tilastot/?view=ottelu&amp;otteluid=24220" TargetMode="External"/><Relationship Id="rId422" Type="http://schemas.openxmlformats.org/officeDocument/2006/relationships/hyperlink" Target="http://www.pesiksenmaailma.fi/index.php/component/tilastot/?view=ottelu&amp;otteluid=15186" TargetMode="External"/><Relationship Id="rId464" Type="http://schemas.openxmlformats.org/officeDocument/2006/relationships/hyperlink" Target="http://www.pesiksenmaailma.fi/index.php/component/tilastot/?view=ottelu&amp;otteluid=12659" TargetMode="External"/><Relationship Id="rId299" Type="http://schemas.openxmlformats.org/officeDocument/2006/relationships/hyperlink" Target="http://www.pesiksenmaailma.fi/index.php/component/tilastot/?view=ottelu&amp;otteluid=22903" TargetMode="External"/><Relationship Id="rId63" Type="http://schemas.openxmlformats.org/officeDocument/2006/relationships/hyperlink" Target="http://www.pesiksenmaailma.fi/index.php/component/tilastot/?view=ottelu&amp;otteluid=39600" TargetMode="External"/><Relationship Id="rId159" Type="http://schemas.openxmlformats.org/officeDocument/2006/relationships/hyperlink" Target="http://www.pesiksenmaailma.fi/index.php/component/tilastot/?view=ottelu&amp;otteluid=31758" TargetMode="External"/><Relationship Id="rId366" Type="http://schemas.openxmlformats.org/officeDocument/2006/relationships/hyperlink" Target="http://www.pesiksenmaailma.fi/index.php/component/tilastot/?view=ottelu&amp;otteluid=18448" TargetMode="External"/><Relationship Id="rId226" Type="http://schemas.openxmlformats.org/officeDocument/2006/relationships/hyperlink" Target="http://www.pesiksenmaailma.fi/index.php/component/tilastot/?view=ottelu&amp;otteluid=25877" TargetMode="External"/><Relationship Id="rId433" Type="http://schemas.openxmlformats.org/officeDocument/2006/relationships/hyperlink" Target="http://www.pesiksenmaailma.fi/index.php/component/tilastot/?view=ottelu&amp;otteluid=14001" TargetMode="External"/><Relationship Id="rId74" Type="http://schemas.openxmlformats.org/officeDocument/2006/relationships/hyperlink" Target="http://www.pesiksenmaailma.fi/index.php/component/tilastot/?view=ottelu&amp;otteluid=39681" TargetMode="External"/><Relationship Id="rId377" Type="http://schemas.openxmlformats.org/officeDocument/2006/relationships/hyperlink" Target="http://www.pesiksenmaailma.fi/index.php/component/tilastot/?view=ottelu&amp;otteluid=18913" TargetMode="External"/><Relationship Id="rId500" Type="http://schemas.openxmlformats.org/officeDocument/2006/relationships/hyperlink" Target="http://www.pesiksenmaailma.fi/index.php/component/tilastot/?view=ottelu&amp;otteluid=9395" TargetMode="External"/><Relationship Id="rId5" Type="http://schemas.openxmlformats.org/officeDocument/2006/relationships/hyperlink" Target="http://www.pesiksenmaailma.fi/index.php/component/tilastot/?view=ottelu&amp;otteluid=58645" TargetMode="External"/><Relationship Id="rId237" Type="http://schemas.openxmlformats.org/officeDocument/2006/relationships/hyperlink" Target="http://www.pesiksenmaailma.fi/index.php/component/tilastot/?view=ottelu&amp;otteluid=26033" TargetMode="External"/><Relationship Id="rId444" Type="http://schemas.openxmlformats.org/officeDocument/2006/relationships/hyperlink" Target="http://www.pesiksenmaailma.fi/index.php/component/tilastot/?view=ottelu&amp;otteluid=14455" TargetMode="External"/><Relationship Id="rId290" Type="http://schemas.openxmlformats.org/officeDocument/2006/relationships/hyperlink" Target="http://www.pesiksenmaailma.fi/index.php/component/tilastot/?view=ottelu&amp;otteluid=22760" TargetMode="External"/><Relationship Id="rId304" Type="http://schemas.openxmlformats.org/officeDocument/2006/relationships/hyperlink" Target="http://www.pesiksenmaailma.fi/index.php/component/tilastot/?view=ottelu&amp;otteluid=20833" TargetMode="External"/><Relationship Id="rId388" Type="http://schemas.openxmlformats.org/officeDocument/2006/relationships/hyperlink" Target="http://www.pesiksenmaailma.fi/index.php/component/tilastot/?view=ottelu&amp;otteluid=16791" TargetMode="External"/><Relationship Id="rId511" Type="http://schemas.openxmlformats.org/officeDocument/2006/relationships/hyperlink" Target="http://www.pesiksenmaailma.fi/index.php/component/tilastot/?view=ottelu&amp;otteluid=9778" TargetMode="External"/><Relationship Id="rId85" Type="http://schemas.openxmlformats.org/officeDocument/2006/relationships/hyperlink" Target="http://www.pesiksenmaailma.fi/index.php/component/tilastot/?view=ottelu&amp;otteluid=35471" TargetMode="External"/><Relationship Id="rId150" Type="http://schemas.openxmlformats.org/officeDocument/2006/relationships/hyperlink" Target="http://www.pesiksenmaailma.fi/index.php/component/tilastot/?view=ottelu&amp;otteluid=31617" TargetMode="External"/><Relationship Id="rId248" Type="http://schemas.openxmlformats.org/officeDocument/2006/relationships/hyperlink" Target="http://www.pesiksenmaailma.fi/index.php/component/tilastot/?view=ottelu&amp;otteluid=26213" TargetMode="External"/><Relationship Id="rId455" Type="http://schemas.openxmlformats.org/officeDocument/2006/relationships/hyperlink" Target="http://www.pesiksenmaailma.fi/index.php/component/tilastot/?view=ottelu&amp;otteluid=12210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66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8" customWidth="1"/>
    <col min="3" max="3" width="6.140625" style="59" customWidth="1"/>
    <col min="4" max="4" width="8.42578125" style="58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3" width="15.5703125" style="59" customWidth="1"/>
    <col min="34" max="34" width="12.42578125" style="59" customWidth="1"/>
    <col min="35" max="35" width="10.42578125" style="59" customWidth="1"/>
    <col min="36" max="36" width="13.5703125" style="59" customWidth="1"/>
    <col min="37" max="37" width="0.7109375" style="59" customWidth="1"/>
    <col min="38" max="38" width="6.85546875" style="59" customWidth="1"/>
    <col min="39" max="39" width="6.140625" style="59" customWidth="1"/>
    <col min="40" max="40" width="6.7109375" style="59" customWidth="1"/>
    <col min="41" max="41" width="6.140625" style="59" customWidth="1"/>
    <col min="42" max="42" width="5.7109375" style="59" customWidth="1"/>
    <col min="43" max="43" width="5.5703125" style="59" customWidth="1"/>
    <col min="44" max="44" width="51.42578125" customWidth="1"/>
  </cols>
  <sheetData>
    <row r="1" spans="1:44" ht="17.25" customHeight="1" x14ac:dyDescent="0.25">
      <c r="A1" s="4"/>
      <c r="B1" s="7" t="s">
        <v>99</v>
      </c>
      <c r="C1" s="5"/>
      <c r="D1" s="6"/>
      <c r="E1" s="99" t="s">
        <v>100</v>
      </c>
      <c r="F1" s="164"/>
      <c r="G1" s="7"/>
      <c r="H1" s="7"/>
      <c r="I1" s="5"/>
      <c r="J1" s="5"/>
      <c r="K1" s="5"/>
      <c r="L1" s="7"/>
      <c r="M1" s="5"/>
      <c r="N1" s="5"/>
      <c r="O1" s="5"/>
      <c r="P1" s="165"/>
      <c r="Q1" s="165"/>
      <c r="R1" s="165"/>
      <c r="S1" s="5"/>
      <c r="T1" s="7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8"/>
    </row>
    <row r="2" spans="1:44" s="3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1" t="s">
        <v>192</v>
      </c>
      <c r="Q2" s="15"/>
      <c r="R2" s="15"/>
      <c r="S2" s="18"/>
      <c r="T2" s="19"/>
      <c r="U2" s="20" t="s">
        <v>14</v>
      </c>
      <c r="V2" s="14"/>
      <c r="W2" s="14"/>
      <c r="X2" s="14"/>
      <c r="Y2" s="14"/>
      <c r="Z2" s="86"/>
      <c r="AA2" s="19"/>
      <c r="AB2" s="22" t="s">
        <v>203</v>
      </c>
      <c r="AC2" s="20"/>
      <c r="AD2" s="14"/>
      <c r="AE2" s="21"/>
      <c r="AF2" s="19"/>
      <c r="AG2" s="22" t="s">
        <v>48</v>
      </c>
      <c r="AH2" s="14"/>
      <c r="AI2" s="14"/>
      <c r="AJ2" s="15"/>
      <c r="AK2" s="19"/>
      <c r="AL2" s="22" t="s">
        <v>49</v>
      </c>
      <c r="AM2" s="20"/>
      <c r="AN2" s="14"/>
      <c r="AO2" s="53" t="s">
        <v>189</v>
      </c>
      <c r="AP2" s="14"/>
      <c r="AQ2" s="15"/>
      <c r="AR2" s="38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52</v>
      </c>
      <c r="AH3" s="18" t="s">
        <v>53</v>
      </c>
      <c r="AI3" s="15" t="s">
        <v>54</v>
      </c>
      <c r="AJ3" s="18" t="s">
        <v>55</v>
      </c>
      <c r="AK3" s="24"/>
      <c r="AL3" s="18" t="s">
        <v>22</v>
      </c>
      <c r="AM3" s="18" t="s">
        <v>23</v>
      </c>
      <c r="AN3" s="15" t="s">
        <v>69</v>
      </c>
      <c r="AO3" s="15" t="s">
        <v>29</v>
      </c>
      <c r="AP3" s="17" t="s">
        <v>30</v>
      </c>
      <c r="AQ3" s="18" t="s">
        <v>31</v>
      </c>
      <c r="AR3" s="38"/>
    </row>
    <row r="4" spans="1:44" s="3" customFormat="1" ht="15" customHeight="1" x14ac:dyDescent="0.25">
      <c r="A4" s="2"/>
      <c r="B4" s="119">
        <v>2001</v>
      </c>
      <c r="C4" s="119" t="s">
        <v>63</v>
      </c>
      <c r="D4" s="166" t="s">
        <v>145</v>
      </c>
      <c r="E4" s="119"/>
      <c r="F4" s="120" t="s">
        <v>67</v>
      </c>
      <c r="G4" s="119"/>
      <c r="H4" s="119"/>
      <c r="I4" s="119"/>
      <c r="J4" s="119"/>
      <c r="K4" s="119"/>
      <c r="L4" s="119"/>
      <c r="M4" s="119"/>
      <c r="N4" s="167"/>
      <c r="O4" s="24"/>
      <c r="P4" s="18"/>
      <c r="Q4" s="18"/>
      <c r="R4" s="18"/>
      <c r="S4" s="18"/>
      <c r="T4" s="30"/>
      <c r="U4" s="97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97"/>
      <c r="AH4" s="97"/>
      <c r="AI4" s="97"/>
      <c r="AJ4" s="97"/>
      <c r="AK4" s="24"/>
      <c r="AL4" s="25"/>
      <c r="AM4" s="25"/>
      <c r="AN4" s="97"/>
      <c r="AO4" s="27"/>
      <c r="AP4" s="29"/>
      <c r="AQ4" s="25"/>
      <c r="AR4" s="38"/>
    </row>
    <row r="5" spans="1:44" s="3" customFormat="1" ht="15" customHeight="1" x14ac:dyDescent="0.25">
      <c r="A5" s="2"/>
      <c r="B5" s="25">
        <v>2001</v>
      </c>
      <c r="C5" s="25" t="s">
        <v>59</v>
      </c>
      <c r="D5" s="26" t="s">
        <v>103</v>
      </c>
      <c r="E5" s="25">
        <v>1</v>
      </c>
      <c r="F5" s="25">
        <v>0</v>
      </c>
      <c r="G5" s="25">
        <v>0</v>
      </c>
      <c r="H5" s="25">
        <v>0</v>
      </c>
      <c r="I5" s="25">
        <v>0</v>
      </c>
      <c r="J5" s="25">
        <v>0</v>
      </c>
      <c r="K5" s="25">
        <v>0</v>
      </c>
      <c r="L5" s="25">
        <v>0</v>
      </c>
      <c r="M5" s="25">
        <v>0</v>
      </c>
      <c r="N5" s="168" t="s">
        <v>148</v>
      </c>
      <c r="O5" s="24"/>
      <c r="P5" s="18"/>
      <c r="Q5" s="18"/>
      <c r="R5" s="18"/>
      <c r="S5" s="18"/>
      <c r="T5" s="24"/>
      <c r="U5" s="97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97"/>
      <c r="AH5" s="97"/>
      <c r="AI5" s="97"/>
      <c r="AJ5" s="97"/>
      <c r="AK5" s="24"/>
      <c r="AL5" s="25"/>
      <c r="AM5" s="25"/>
      <c r="AN5" s="97"/>
      <c r="AO5" s="27"/>
      <c r="AP5" s="29"/>
      <c r="AQ5" s="25"/>
      <c r="AR5" s="38"/>
    </row>
    <row r="6" spans="1:44" s="3" customFormat="1" ht="15" customHeight="1" x14ac:dyDescent="0.25">
      <c r="A6" s="2"/>
      <c r="B6" s="25">
        <v>2002</v>
      </c>
      <c r="C6" s="25" t="s">
        <v>59</v>
      </c>
      <c r="D6" s="26" t="s">
        <v>149</v>
      </c>
      <c r="E6" s="25">
        <v>29</v>
      </c>
      <c r="F6" s="25">
        <v>1</v>
      </c>
      <c r="G6" s="25">
        <v>12</v>
      </c>
      <c r="H6" s="25">
        <v>11</v>
      </c>
      <c r="I6" s="25">
        <v>89</v>
      </c>
      <c r="J6" s="25">
        <v>35</v>
      </c>
      <c r="K6" s="25">
        <v>21</v>
      </c>
      <c r="L6" s="25">
        <v>20</v>
      </c>
      <c r="M6" s="25">
        <v>13</v>
      </c>
      <c r="N6" s="28">
        <v>0.5</v>
      </c>
      <c r="O6" s="24">
        <f t="shared" ref="O6:O16" si="0">PRODUCT(I6/N6)</f>
        <v>178</v>
      </c>
      <c r="P6" s="18"/>
      <c r="Q6" s="18"/>
      <c r="R6" s="18"/>
      <c r="S6" s="18"/>
      <c r="T6" s="24"/>
      <c r="U6" s="25">
        <v>1</v>
      </c>
      <c r="V6" s="25">
        <v>0</v>
      </c>
      <c r="W6" s="25">
        <v>0</v>
      </c>
      <c r="X6" s="25">
        <v>0</v>
      </c>
      <c r="Y6" s="25">
        <v>1</v>
      </c>
      <c r="Z6" s="28">
        <v>0.14299999999999999</v>
      </c>
      <c r="AA6" s="24"/>
      <c r="AB6" s="18"/>
      <c r="AC6" s="18"/>
      <c r="AD6" s="18"/>
      <c r="AE6" s="18"/>
      <c r="AF6" s="24"/>
      <c r="AG6" s="97" t="s">
        <v>187</v>
      </c>
      <c r="AH6" s="97"/>
      <c r="AI6" s="97"/>
      <c r="AJ6" s="97"/>
      <c r="AK6" s="24"/>
      <c r="AL6" s="25"/>
      <c r="AM6" s="25"/>
      <c r="AN6" s="97"/>
      <c r="AO6" s="27"/>
      <c r="AP6" s="29"/>
      <c r="AQ6" s="25"/>
      <c r="AR6" s="38"/>
    </row>
    <row r="7" spans="1:44" s="3" customFormat="1" ht="15" customHeight="1" x14ac:dyDescent="0.25">
      <c r="A7" s="2"/>
      <c r="B7" s="109">
        <v>2003</v>
      </c>
      <c r="C7" s="109" t="s">
        <v>144</v>
      </c>
      <c r="D7" s="110" t="s">
        <v>145</v>
      </c>
      <c r="E7" s="109"/>
      <c r="F7" s="169" t="s">
        <v>66</v>
      </c>
      <c r="G7" s="112"/>
      <c r="H7" s="60"/>
      <c r="I7" s="109"/>
      <c r="J7" s="109"/>
      <c r="K7" s="109"/>
      <c r="L7" s="109"/>
      <c r="M7" s="109"/>
      <c r="N7" s="111"/>
      <c r="O7" s="24">
        <v>0</v>
      </c>
      <c r="P7" s="18"/>
      <c r="Q7" s="18"/>
      <c r="R7" s="18"/>
      <c r="S7" s="18"/>
      <c r="T7" s="24"/>
      <c r="U7" s="25"/>
      <c r="V7" s="25"/>
      <c r="W7" s="25"/>
      <c r="X7" s="25"/>
      <c r="Y7" s="25"/>
      <c r="Z7" s="28"/>
      <c r="AA7" s="24"/>
      <c r="AB7" s="18"/>
      <c r="AC7" s="18"/>
      <c r="AD7" s="18"/>
      <c r="AE7" s="18"/>
      <c r="AF7" s="24"/>
      <c r="AG7" s="97"/>
      <c r="AH7" s="97"/>
      <c r="AI7" s="97"/>
      <c r="AJ7" s="97"/>
      <c r="AK7" s="24"/>
      <c r="AL7" s="25"/>
      <c r="AM7" s="25"/>
      <c r="AN7" s="97"/>
      <c r="AO7" s="27"/>
      <c r="AP7" s="29"/>
      <c r="AQ7" s="25"/>
      <c r="AR7" s="38"/>
    </row>
    <row r="8" spans="1:44" s="3" customFormat="1" ht="15" customHeight="1" x14ac:dyDescent="0.25">
      <c r="A8" s="2"/>
      <c r="B8" s="25">
        <v>2003</v>
      </c>
      <c r="C8" s="25" t="s">
        <v>65</v>
      </c>
      <c r="D8" s="26" t="s">
        <v>103</v>
      </c>
      <c r="E8" s="25">
        <v>1</v>
      </c>
      <c r="F8" s="25">
        <v>0</v>
      </c>
      <c r="G8" s="25">
        <v>0</v>
      </c>
      <c r="H8" s="25">
        <v>0</v>
      </c>
      <c r="I8" s="25">
        <v>0</v>
      </c>
      <c r="J8" s="25">
        <v>0</v>
      </c>
      <c r="K8" s="25">
        <v>0</v>
      </c>
      <c r="L8" s="25">
        <v>0</v>
      </c>
      <c r="M8" s="25">
        <v>0</v>
      </c>
      <c r="N8" s="28">
        <v>0</v>
      </c>
      <c r="O8" s="24">
        <v>2</v>
      </c>
      <c r="P8" s="18"/>
      <c r="Q8" s="18"/>
      <c r="R8" s="18"/>
      <c r="S8" s="18"/>
      <c r="T8" s="24"/>
      <c r="U8" s="25">
        <v>1</v>
      </c>
      <c r="V8" s="25">
        <v>0</v>
      </c>
      <c r="W8" s="25">
        <v>0</v>
      </c>
      <c r="X8" s="25">
        <v>0</v>
      </c>
      <c r="Y8" s="25">
        <v>2</v>
      </c>
      <c r="Z8" s="28">
        <v>0.28599999999999998</v>
      </c>
      <c r="AA8" s="24"/>
      <c r="AB8" s="18"/>
      <c r="AC8" s="18"/>
      <c r="AD8" s="18"/>
      <c r="AE8" s="18"/>
      <c r="AF8" s="24"/>
      <c r="AG8" s="97"/>
      <c r="AH8" s="97" t="s">
        <v>188</v>
      </c>
      <c r="AI8" s="97"/>
      <c r="AJ8" s="97"/>
      <c r="AK8" s="24"/>
      <c r="AL8" s="25"/>
      <c r="AM8" s="25"/>
      <c r="AN8" s="25"/>
      <c r="AO8" s="27"/>
      <c r="AP8" s="29"/>
      <c r="AQ8" s="25">
        <v>1</v>
      </c>
      <c r="AR8" s="38"/>
    </row>
    <row r="9" spans="1:44" s="3" customFormat="1" ht="15" customHeight="1" x14ac:dyDescent="0.25">
      <c r="A9" s="2"/>
      <c r="B9" s="25">
        <v>2004</v>
      </c>
      <c r="C9" s="25" t="s">
        <v>146</v>
      </c>
      <c r="D9" s="26" t="s">
        <v>103</v>
      </c>
      <c r="E9" s="25">
        <v>28</v>
      </c>
      <c r="F9" s="25">
        <v>1</v>
      </c>
      <c r="G9" s="25">
        <v>3</v>
      </c>
      <c r="H9" s="25">
        <v>6</v>
      </c>
      <c r="I9" s="25">
        <v>44</v>
      </c>
      <c r="J9" s="25">
        <v>10</v>
      </c>
      <c r="K9" s="25">
        <v>13</v>
      </c>
      <c r="L9" s="25">
        <v>17</v>
      </c>
      <c r="M9" s="25">
        <v>4</v>
      </c>
      <c r="N9" s="28">
        <v>0.47799999999999998</v>
      </c>
      <c r="O9" s="24">
        <f t="shared" si="0"/>
        <v>92.05020920502092</v>
      </c>
      <c r="P9" s="18"/>
      <c r="Q9" s="18"/>
      <c r="R9" s="18"/>
      <c r="S9" s="18"/>
      <c r="T9" s="24"/>
      <c r="U9" s="25">
        <v>7</v>
      </c>
      <c r="V9" s="25">
        <v>0</v>
      </c>
      <c r="W9" s="25">
        <v>0</v>
      </c>
      <c r="X9" s="25">
        <v>1</v>
      </c>
      <c r="Y9" s="25">
        <v>7</v>
      </c>
      <c r="Z9" s="28">
        <v>0.318</v>
      </c>
      <c r="AA9" s="24"/>
      <c r="AB9" s="18"/>
      <c r="AC9" s="18"/>
      <c r="AD9" s="18"/>
      <c r="AE9" s="18"/>
      <c r="AF9" s="24"/>
      <c r="AG9" s="97" t="s">
        <v>186</v>
      </c>
      <c r="AH9" s="97"/>
      <c r="AI9" s="97"/>
      <c r="AJ9" s="97"/>
      <c r="AK9" s="24"/>
      <c r="AL9" s="25"/>
      <c r="AM9" s="25"/>
      <c r="AN9" s="25">
        <v>1</v>
      </c>
      <c r="AO9" s="27"/>
      <c r="AP9" s="29"/>
      <c r="AQ9" s="25"/>
      <c r="AR9" s="38"/>
    </row>
    <row r="10" spans="1:44" s="3" customFormat="1" ht="15" customHeight="1" x14ac:dyDescent="0.25">
      <c r="A10" s="2"/>
      <c r="B10" s="109">
        <v>2005</v>
      </c>
      <c r="C10" s="109" t="s">
        <v>146</v>
      </c>
      <c r="D10" s="110" t="s">
        <v>147</v>
      </c>
      <c r="E10" s="109"/>
      <c r="F10" s="169" t="s">
        <v>66</v>
      </c>
      <c r="G10" s="112"/>
      <c r="H10" s="60"/>
      <c r="I10" s="109"/>
      <c r="J10" s="109"/>
      <c r="K10" s="109"/>
      <c r="L10" s="109"/>
      <c r="M10" s="109"/>
      <c r="N10" s="111"/>
      <c r="O10" s="24">
        <v>0</v>
      </c>
      <c r="P10" s="18"/>
      <c r="Q10" s="18"/>
      <c r="R10" s="18"/>
      <c r="S10" s="18"/>
      <c r="T10" s="24" t="e">
        <f t="shared" ref="T10:T30" si="1">PRODUCT(L10/S10)</f>
        <v>#DIV/0!</v>
      </c>
      <c r="U10" s="25"/>
      <c r="V10" s="25"/>
      <c r="W10" s="27"/>
      <c r="X10" s="25"/>
      <c r="Y10" s="25"/>
      <c r="Z10" s="28"/>
      <c r="AA10" s="24"/>
      <c r="AB10" s="18"/>
      <c r="AC10" s="18"/>
      <c r="AD10" s="18"/>
      <c r="AE10" s="18"/>
      <c r="AF10" s="24"/>
      <c r="AG10" s="97"/>
      <c r="AH10" s="97"/>
      <c r="AI10" s="97"/>
      <c r="AJ10" s="97"/>
      <c r="AK10" s="24"/>
      <c r="AL10" s="25"/>
      <c r="AM10" s="25"/>
      <c r="AN10" s="25"/>
      <c r="AO10" s="27"/>
      <c r="AP10" s="29"/>
      <c r="AQ10" s="25"/>
      <c r="AR10" s="38"/>
    </row>
    <row r="11" spans="1:44" s="3" customFormat="1" ht="15" customHeight="1" x14ac:dyDescent="0.25">
      <c r="A11" s="2"/>
      <c r="B11" s="25">
        <v>2005</v>
      </c>
      <c r="C11" s="25" t="s">
        <v>150</v>
      </c>
      <c r="D11" s="26" t="s">
        <v>103</v>
      </c>
      <c r="E11" s="25">
        <v>17</v>
      </c>
      <c r="F11" s="25">
        <v>1</v>
      </c>
      <c r="G11" s="25">
        <v>7</v>
      </c>
      <c r="H11" s="25">
        <v>9</v>
      </c>
      <c r="I11" s="25">
        <v>44</v>
      </c>
      <c r="J11" s="25">
        <v>16</v>
      </c>
      <c r="K11" s="25">
        <v>13</v>
      </c>
      <c r="L11" s="25">
        <v>7</v>
      </c>
      <c r="M11" s="25">
        <v>8</v>
      </c>
      <c r="N11" s="28">
        <v>0.48899999999999999</v>
      </c>
      <c r="O11" s="24">
        <f t="shared" si="0"/>
        <v>89.97955010224949</v>
      </c>
      <c r="P11" s="18"/>
      <c r="Q11" s="18"/>
      <c r="R11" s="18"/>
      <c r="S11" s="18"/>
      <c r="T11" s="24" t="e">
        <f t="shared" si="1"/>
        <v>#DIV/0!</v>
      </c>
      <c r="U11" s="25"/>
      <c r="V11" s="25"/>
      <c r="W11" s="27"/>
      <c r="X11" s="25"/>
      <c r="Y11" s="25"/>
      <c r="Z11" s="28"/>
      <c r="AA11" s="24"/>
      <c r="AB11" s="18"/>
      <c r="AC11" s="18"/>
      <c r="AD11" s="18"/>
      <c r="AE11" s="18"/>
      <c r="AF11" s="24"/>
      <c r="AG11" s="97"/>
      <c r="AH11" s="97"/>
      <c r="AI11" s="97"/>
      <c r="AJ11" s="97"/>
      <c r="AK11" s="24"/>
      <c r="AL11" s="25"/>
      <c r="AM11" s="25"/>
      <c r="AN11" s="25"/>
      <c r="AO11" s="27"/>
      <c r="AP11" s="29"/>
      <c r="AQ11" s="25"/>
      <c r="AR11" s="38"/>
    </row>
    <row r="12" spans="1:44" s="3" customFormat="1" ht="15" customHeight="1" x14ac:dyDescent="0.25">
      <c r="A12" s="2"/>
      <c r="B12" s="25">
        <v>2006</v>
      </c>
      <c r="C12" s="25" t="s">
        <v>59</v>
      </c>
      <c r="D12" s="26" t="s">
        <v>103</v>
      </c>
      <c r="E12" s="25">
        <v>22</v>
      </c>
      <c r="F12" s="25">
        <v>0</v>
      </c>
      <c r="G12" s="25">
        <v>2</v>
      </c>
      <c r="H12" s="25">
        <v>17</v>
      </c>
      <c r="I12" s="25">
        <v>67</v>
      </c>
      <c r="J12" s="25">
        <v>9</v>
      </c>
      <c r="K12" s="25">
        <v>29</v>
      </c>
      <c r="L12" s="25">
        <v>27</v>
      </c>
      <c r="M12" s="25">
        <v>2</v>
      </c>
      <c r="N12" s="28">
        <v>0.59799999999999998</v>
      </c>
      <c r="O12" s="24">
        <f t="shared" si="0"/>
        <v>112.04013377926422</v>
      </c>
      <c r="P12" s="18"/>
      <c r="Q12" s="18"/>
      <c r="R12" s="18"/>
      <c r="S12" s="18"/>
      <c r="T12" s="24" t="e">
        <f t="shared" si="1"/>
        <v>#DIV/0!</v>
      </c>
      <c r="U12" s="25">
        <v>7</v>
      </c>
      <c r="V12" s="25">
        <v>0</v>
      </c>
      <c r="W12" s="25">
        <v>2</v>
      </c>
      <c r="X12" s="25">
        <v>1</v>
      </c>
      <c r="Y12" s="25">
        <v>18</v>
      </c>
      <c r="Z12" s="28">
        <v>0.40899999999999997</v>
      </c>
      <c r="AA12" s="24"/>
      <c r="AB12" s="18"/>
      <c r="AC12" s="18"/>
      <c r="AD12" s="18"/>
      <c r="AE12" s="18"/>
      <c r="AF12" s="24"/>
      <c r="AG12" s="97" t="s">
        <v>169</v>
      </c>
      <c r="AH12" s="97"/>
      <c r="AI12" s="97"/>
      <c r="AJ12" s="97"/>
      <c r="AK12" s="24"/>
      <c r="AL12" s="25"/>
      <c r="AM12" s="25"/>
      <c r="AN12" s="25"/>
      <c r="AO12" s="27"/>
      <c r="AP12" s="29"/>
      <c r="AQ12" s="25"/>
      <c r="AR12" s="38"/>
    </row>
    <row r="13" spans="1:44" s="3" customFormat="1" ht="15" customHeight="1" x14ac:dyDescent="0.25">
      <c r="A13" s="2"/>
      <c r="B13" s="25">
        <v>2007</v>
      </c>
      <c r="C13" s="25" t="s">
        <v>65</v>
      </c>
      <c r="D13" s="26" t="s">
        <v>103</v>
      </c>
      <c r="E13" s="25">
        <v>26</v>
      </c>
      <c r="F13" s="25">
        <v>4</v>
      </c>
      <c r="G13" s="25">
        <v>9</v>
      </c>
      <c r="H13" s="25">
        <v>23</v>
      </c>
      <c r="I13" s="25">
        <v>132</v>
      </c>
      <c r="J13" s="25">
        <v>23</v>
      </c>
      <c r="K13" s="25">
        <v>29</v>
      </c>
      <c r="L13" s="25">
        <v>67</v>
      </c>
      <c r="M13" s="25">
        <v>13</v>
      </c>
      <c r="N13" s="28">
        <v>0.626</v>
      </c>
      <c r="O13" s="24">
        <f t="shared" si="0"/>
        <v>210.8626198083067</v>
      </c>
      <c r="P13" s="18"/>
      <c r="Q13" s="18" t="s">
        <v>193</v>
      </c>
      <c r="R13" s="18"/>
      <c r="S13" s="18" t="s">
        <v>194</v>
      </c>
      <c r="T13" s="24" t="e">
        <f t="shared" si="1"/>
        <v>#VALUE!</v>
      </c>
      <c r="U13" s="25">
        <v>11</v>
      </c>
      <c r="V13" s="25">
        <v>2</v>
      </c>
      <c r="W13" s="25">
        <v>2</v>
      </c>
      <c r="X13" s="25">
        <v>14</v>
      </c>
      <c r="Y13" s="25">
        <v>36</v>
      </c>
      <c r="Z13" s="28">
        <v>0.55400000000000005</v>
      </c>
      <c r="AA13" s="24"/>
      <c r="AB13" s="18"/>
      <c r="AC13" s="18" t="s">
        <v>146</v>
      </c>
      <c r="AD13" s="18"/>
      <c r="AE13" s="18"/>
      <c r="AF13" s="24"/>
      <c r="AG13" s="97" t="s">
        <v>170</v>
      </c>
      <c r="AH13" s="97" t="s">
        <v>171</v>
      </c>
      <c r="AI13" s="97" t="s">
        <v>172</v>
      </c>
      <c r="AJ13" s="97"/>
      <c r="AK13" s="24"/>
      <c r="AL13" s="25"/>
      <c r="AM13" s="25"/>
      <c r="AN13" s="25"/>
      <c r="AO13" s="27"/>
      <c r="AP13" s="29"/>
      <c r="AQ13" s="25">
        <v>1</v>
      </c>
      <c r="AR13" s="38"/>
    </row>
    <row r="14" spans="1:44" s="3" customFormat="1" ht="15" customHeight="1" x14ac:dyDescent="0.25">
      <c r="A14" s="2"/>
      <c r="B14" s="25">
        <v>2008</v>
      </c>
      <c r="C14" s="25" t="s">
        <v>150</v>
      </c>
      <c r="D14" s="26" t="s">
        <v>103</v>
      </c>
      <c r="E14" s="25">
        <v>23</v>
      </c>
      <c r="F14" s="25">
        <v>1</v>
      </c>
      <c r="G14" s="25">
        <v>3</v>
      </c>
      <c r="H14" s="25">
        <v>35</v>
      </c>
      <c r="I14" s="25">
        <v>110</v>
      </c>
      <c r="J14" s="25">
        <v>18</v>
      </c>
      <c r="K14" s="25">
        <v>82</v>
      </c>
      <c r="L14" s="25">
        <v>6</v>
      </c>
      <c r="M14" s="25">
        <v>4</v>
      </c>
      <c r="N14" s="28">
        <v>0.59499999999999997</v>
      </c>
      <c r="O14" s="24">
        <f t="shared" si="0"/>
        <v>184.87394957983193</v>
      </c>
      <c r="P14" s="18"/>
      <c r="Q14" s="25" t="s">
        <v>65</v>
      </c>
      <c r="R14" s="18" t="s">
        <v>195</v>
      </c>
      <c r="S14" s="18" t="s">
        <v>196</v>
      </c>
      <c r="T14" s="24" t="e">
        <f t="shared" si="1"/>
        <v>#VALUE!</v>
      </c>
      <c r="U14" s="25"/>
      <c r="V14" s="25"/>
      <c r="W14" s="27"/>
      <c r="X14" s="25"/>
      <c r="Y14" s="25"/>
      <c r="Z14" s="28"/>
      <c r="AA14" s="24"/>
      <c r="AB14" s="18"/>
      <c r="AC14" s="18"/>
      <c r="AD14" s="18"/>
      <c r="AE14" s="18"/>
      <c r="AF14" s="24"/>
      <c r="AG14" s="97"/>
      <c r="AH14" s="97"/>
      <c r="AI14" s="97"/>
      <c r="AJ14" s="97"/>
      <c r="AK14" s="24"/>
      <c r="AL14" s="25">
        <v>1</v>
      </c>
      <c r="AM14" s="25"/>
      <c r="AN14" s="25"/>
      <c r="AO14" s="27"/>
      <c r="AP14" s="29"/>
      <c r="AQ14" s="25"/>
      <c r="AR14" s="38"/>
    </row>
    <row r="15" spans="1:44" s="3" customFormat="1" ht="15" customHeight="1" x14ac:dyDescent="0.25">
      <c r="A15" s="2"/>
      <c r="B15" s="25">
        <v>2009</v>
      </c>
      <c r="C15" s="25" t="s">
        <v>63</v>
      </c>
      <c r="D15" s="26" t="s">
        <v>82</v>
      </c>
      <c r="E15" s="25">
        <v>24</v>
      </c>
      <c r="F15" s="25">
        <v>3</v>
      </c>
      <c r="G15" s="25">
        <v>4</v>
      </c>
      <c r="H15" s="25">
        <v>35</v>
      </c>
      <c r="I15" s="25">
        <v>114</v>
      </c>
      <c r="J15" s="25">
        <v>11</v>
      </c>
      <c r="K15" s="25">
        <v>48</v>
      </c>
      <c r="L15" s="25">
        <v>48</v>
      </c>
      <c r="M15" s="25">
        <v>7</v>
      </c>
      <c r="N15" s="28">
        <v>0.67500000000000004</v>
      </c>
      <c r="O15" s="24">
        <f t="shared" si="0"/>
        <v>168.88888888888889</v>
      </c>
      <c r="P15" s="18"/>
      <c r="Q15" s="18" t="s">
        <v>59</v>
      </c>
      <c r="R15" s="18" t="s">
        <v>144</v>
      </c>
      <c r="S15" s="18" t="s">
        <v>198</v>
      </c>
      <c r="T15" s="24" t="e">
        <f t="shared" si="1"/>
        <v>#VALUE!</v>
      </c>
      <c r="U15" s="25">
        <v>14</v>
      </c>
      <c r="V15" s="25">
        <v>0</v>
      </c>
      <c r="W15" s="25">
        <v>4</v>
      </c>
      <c r="X15" s="25">
        <v>12</v>
      </c>
      <c r="Y15" s="25">
        <v>75</v>
      </c>
      <c r="Z15" s="28">
        <v>0.68799999999999994</v>
      </c>
      <c r="AA15" s="24"/>
      <c r="AB15" s="18"/>
      <c r="AC15" s="18" t="s">
        <v>59</v>
      </c>
      <c r="AD15" s="18"/>
      <c r="AE15" s="25" t="s">
        <v>64</v>
      </c>
      <c r="AF15" s="24"/>
      <c r="AG15" s="97" t="s">
        <v>173</v>
      </c>
      <c r="AH15" s="97" t="s">
        <v>174</v>
      </c>
      <c r="AI15" s="97"/>
      <c r="AJ15" s="97" t="s">
        <v>175</v>
      </c>
      <c r="AK15" s="24"/>
      <c r="AL15" s="25">
        <v>1</v>
      </c>
      <c r="AM15" s="25"/>
      <c r="AN15" s="25"/>
      <c r="AO15" s="27"/>
      <c r="AP15" s="29">
        <v>1</v>
      </c>
      <c r="AQ15" s="25"/>
      <c r="AR15" s="38"/>
    </row>
    <row r="16" spans="1:44" s="3" customFormat="1" ht="15" customHeight="1" x14ac:dyDescent="0.25">
      <c r="A16" s="2"/>
      <c r="B16" s="25">
        <v>2010</v>
      </c>
      <c r="C16" s="25" t="s">
        <v>63</v>
      </c>
      <c r="D16" s="26" t="s">
        <v>82</v>
      </c>
      <c r="E16" s="25">
        <v>26</v>
      </c>
      <c r="F16" s="25">
        <v>1</v>
      </c>
      <c r="G16" s="25">
        <v>2</v>
      </c>
      <c r="H16" s="25">
        <v>32</v>
      </c>
      <c r="I16" s="25">
        <v>127</v>
      </c>
      <c r="J16" s="25">
        <v>17</v>
      </c>
      <c r="K16" s="25">
        <v>52</v>
      </c>
      <c r="L16" s="25">
        <v>55</v>
      </c>
      <c r="M16" s="25">
        <v>3</v>
      </c>
      <c r="N16" s="28">
        <v>0.65800000000000003</v>
      </c>
      <c r="O16" s="24">
        <f t="shared" si="0"/>
        <v>193.00911854103342</v>
      </c>
      <c r="P16" s="18"/>
      <c r="Q16" s="18" t="s">
        <v>144</v>
      </c>
      <c r="R16" s="18"/>
      <c r="S16" s="18" t="s">
        <v>198</v>
      </c>
      <c r="T16" s="24" t="e">
        <f t="shared" si="1"/>
        <v>#VALUE!</v>
      </c>
      <c r="U16" s="25">
        <v>10</v>
      </c>
      <c r="V16" s="25">
        <v>0</v>
      </c>
      <c r="W16" s="25">
        <v>1</v>
      </c>
      <c r="X16" s="25">
        <v>8</v>
      </c>
      <c r="Y16" s="25">
        <v>43</v>
      </c>
      <c r="Z16" s="28">
        <v>0.61399999999999999</v>
      </c>
      <c r="AA16" s="24"/>
      <c r="AB16" s="18"/>
      <c r="AC16" s="18"/>
      <c r="AD16" s="18"/>
      <c r="AE16" s="18" t="s">
        <v>204</v>
      </c>
      <c r="AF16" s="24"/>
      <c r="AG16" s="97" t="s">
        <v>176</v>
      </c>
      <c r="AH16" s="97" t="s">
        <v>177</v>
      </c>
      <c r="AI16" s="97"/>
      <c r="AJ16" s="97" t="s">
        <v>178</v>
      </c>
      <c r="AK16" s="24"/>
      <c r="AL16" s="25">
        <v>1</v>
      </c>
      <c r="AM16" s="25"/>
      <c r="AN16" s="25"/>
      <c r="AO16" s="27"/>
      <c r="AP16" s="29">
        <v>1</v>
      </c>
      <c r="AQ16" s="25"/>
      <c r="AR16" s="38"/>
    </row>
    <row r="17" spans="1:44" s="3" customFormat="1" ht="15" customHeight="1" x14ac:dyDescent="0.25">
      <c r="A17" s="2"/>
      <c r="B17" s="25">
        <v>2011</v>
      </c>
      <c r="C17" s="25" t="s">
        <v>56</v>
      </c>
      <c r="D17" s="26" t="s">
        <v>82</v>
      </c>
      <c r="E17" s="25">
        <v>26</v>
      </c>
      <c r="F17" s="25">
        <v>3</v>
      </c>
      <c r="G17" s="25">
        <v>8</v>
      </c>
      <c r="H17" s="25">
        <v>28</v>
      </c>
      <c r="I17" s="25">
        <v>153</v>
      </c>
      <c r="J17" s="25">
        <v>14</v>
      </c>
      <c r="K17" s="25">
        <v>66</v>
      </c>
      <c r="L17" s="25">
        <v>62</v>
      </c>
      <c r="M17" s="25">
        <v>11</v>
      </c>
      <c r="N17" s="28">
        <v>0.754</v>
      </c>
      <c r="O17" s="24">
        <f>PRODUCT(I17/N17)</f>
        <v>202.91777188328913</v>
      </c>
      <c r="P17" s="18"/>
      <c r="Q17" s="18" t="s">
        <v>199</v>
      </c>
      <c r="R17" s="18"/>
      <c r="S17" s="18" t="s">
        <v>59</v>
      </c>
      <c r="T17" s="24" t="e">
        <f t="shared" si="1"/>
        <v>#VALUE!</v>
      </c>
      <c r="U17" s="25">
        <v>12</v>
      </c>
      <c r="V17" s="25">
        <v>0</v>
      </c>
      <c r="W17" s="25">
        <v>0</v>
      </c>
      <c r="X17" s="25">
        <v>6</v>
      </c>
      <c r="Y17" s="25">
        <v>69</v>
      </c>
      <c r="Z17" s="28">
        <v>0.72599999999999998</v>
      </c>
      <c r="AA17" s="24"/>
      <c r="AB17" s="18"/>
      <c r="AC17" s="18"/>
      <c r="AD17" s="18"/>
      <c r="AE17" s="18" t="s">
        <v>59</v>
      </c>
      <c r="AF17" s="24"/>
      <c r="AG17" s="97" t="s">
        <v>181</v>
      </c>
      <c r="AH17" s="97" t="s">
        <v>171</v>
      </c>
      <c r="AI17" s="97" t="s">
        <v>182</v>
      </c>
      <c r="AJ17" s="97"/>
      <c r="AK17" s="24"/>
      <c r="AL17" s="25">
        <v>1</v>
      </c>
      <c r="AM17" s="25">
        <v>1</v>
      </c>
      <c r="AN17" s="25"/>
      <c r="AO17" s="27"/>
      <c r="AP17" s="29"/>
      <c r="AQ17" s="25"/>
      <c r="AR17" s="38"/>
    </row>
    <row r="18" spans="1:44" s="3" customFormat="1" ht="15" customHeight="1" x14ac:dyDescent="0.25">
      <c r="A18" s="2"/>
      <c r="B18" s="25">
        <v>2012</v>
      </c>
      <c r="C18" s="25" t="s">
        <v>58</v>
      </c>
      <c r="D18" s="26" t="s">
        <v>151</v>
      </c>
      <c r="E18" s="25">
        <v>26</v>
      </c>
      <c r="F18" s="25">
        <v>3</v>
      </c>
      <c r="G18" s="25">
        <v>9</v>
      </c>
      <c r="H18" s="25">
        <v>26</v>
      </c>
      <c r="I18" s="25">
        <v>130</v>
      </c>
      <c r="J18" s="25">
        <v>18</v>
      </c>
      <c r="K18" s="25">
        <v>44</v>
      </c>
      <c r="L18" s="25">
        <v>56</v>
      </c>
      <c r="M18" s="25">
        <v>12</v>
      </c>
      <c r="N18" s="28">
        <v>0.65700000000000003</v>
      </c>
      <c r="O18" s="24">
        <f>PRODUCT(I18/N18)</f>
        <v>197.86910197869102</v>
      </c>
      <c r="P18" s="18"/>
      <c r="Q18" s="18" t="s">
        <v>198</v>
      </c>
      <c r="R18" s="18"/>
      <c r="S18" s="18" t="s">
        <v>197</v>
      </c>
      <c r="T18" s="24" t="e">
        <f t="shared" si="1"/>
        <v>#VALUE!</v>
      </c>
      <c r="U18" s="25">
        <v>4</v>
      </c>
      <c r="V18" s="25">
        <v>0</v>
      </c>
      <c r="W18" s="25">
        <v>1</v>
      </c>
      <c r="X18" s="25">
        <v>0</v>
      </c>
      <c r="Y18" s="25">
        <v>9</v>
      </c>
      <c r="Z18" s="28">
        <v>0.47399999999999998</v>
      </c>
      <c r="AA18" s="24"/>
      <c r="AB18" s="18"/>
      <c r="AC18" s="18"/>
      <c r="AD18" s="18"/>
      <c r="AE18" s="18"/>
      <c r="AF18" s="24"/>
      <c r="AG18" s="97" t="s">
        <v>179</v>
      </c>
      <c r="AH18" s="97"/>
      <c r="AI18" s="97"/>
      <c r="AJ18" s="97"/>
      <c r="AK18" s="24"/>
      <c r="AL18" s="25"/>
      <c r="AM18" s="25"/>
      <c r="AN18" s="25"/>
      <c r="AO18" s="27"/>
      <c r="AP18" s="29"/>
      <c r="AQ18" s="25"/>
      <c r="AR18" s="38"/>
    </row>
    <row r="19" spans="1:44" s="3" customFormat="1" ht="15" customHeight="1" x14ac:dyDescent="0.25">
      <c r="A19" s="2"/>
      <c r="B19" s="25">
        <v>2013</v>
      </c>
      <c r="C19" s="25" t="s">
        <v>59</v>
      </c>
      <c r="D19" s="26" t="s">
        <v>151</v>
      </c>
      <c r="E19" s="25">
        <v>25</v>
      </c>
      <c r="F19" s="25">
        <v>4</v>
      </c>
      <c r="G19" s="25">
        <v>28</v>
      </c>
      <c r="H19" s="25">
        <v>9</v>
      </c>
      <c r="I19" s="25">
        <v>99</v>
      </c>
      <c r="J19" s="25">
        <v>1</v>
      </c>
      <c r="K19" s="25">
        <v>13</v>
      </c>
      <c r="L19" s="25">
        <v>53</v>
      </c>
      <c r="M19" s="25">
        <v>32</v>
      </c>
      <c r="N19" s="28">
        <v>0.6</v>
      </c>
      <c r="O19" s="24">
        <f>PRODUCT(I19/N19)</f>
        <v>165</v>
      </c>
      <c r="P19" s="18" t="s">
        <v>198</v>
      </c>
      <c r="Q19" s="18"/>
      <c r="R19" s="18"/>
      <c r="S19" s="18"/>
      <c r="T19" s="24" t="e">
        <f>PRODUCT(L19/S19)</f>
        <v>#DIV/0!</v>
      </c>
      <c r="U19" s="25">
        <v>3</v>
      </c>
      <c r="V19" s="25">
        <v>1</v>
      </c>
      <c r="W19" s="25">
        <v>5</v>
      </c>
      <c r="X19" s="25">
        <v>2</v>
      </c>
      <c r="Y19" s="25">
        <v>15</v>
      </c>
      <c r="Z19" s="28">
        <v>0.46899999999999997</v>
      </c>
      <c r="AA19" s="24"/>
      <c r="AB19" s="18"/>
      <c r="AC19" s="18"/>
      <c r="AD19" s="18"/>
      <c r="AE19" s="18"/>
      <c r="AF19" s="24"/>
      <c r="AG19" s="97" t="s">
        <v>180</v>
      </c>
      <c r="AH19" s="97"/>
      <c r="AI19" s="97"/>
      <c r="AJ19" s="97"/>
      <c r="AK19" s="24"/>
      <c r="AL19" s="25"/>
      <c r="AM19" s="25"/>
      <c r="AN19" s="25"/>
      <c r="AO19" s="27"/>
      <c r="AP19" s="29"/>
      <c r="AQ19" s="25"/>
      <c r="AR19" s="38"/>
    </row>
    <row r="20" spans="1:44" s="3" customFormat="1" ht="15" customHeight="1" x14ac:dyDescent="0.25">
      <c r="A20" s="2"/>
      <c r="B20" s="25">
        <v>2014</v>
      </c>
      <c r="C20" s="25" t="s">
        <v>146</v>
      </c>
      <c r="D20" s="26" t="s">
        <v>151</v>
      </c>
      <c r="E20" s="25">
        <v>21</v>
      </c>
      <c r="F20" s="25">
        <v>1</v>
      </c>
      <c r="G20" s="25">
        <v>11</v>
      </c>
      <c r="H20" s="25">
        <v>8</v>
      </c>
      <c r="I20" s="25">
        <v>72</v>
      </c>
      <c r="J20" s="25">
        <v>6</v>
      </c>
      <c r="K20" s="25">
        <v>22</v>
      </c>
      <c r="L20" s="25">
        <v>32</v>
      </c>
      <c r="M20" s="25">
        <v>12</v>
      </c>
      <c r="N20" s="28">
        <v>0.626</v>
      </c>
      <c r="O20" s="24">
        <f>PRODUCT(I20/N20)</f>
        <v>115.01597444089457</v>
      </c>
      <c r="P20" s="18"/>
      <c r="Q20" s="18"/>
      <c r="R20" s="18"/>
      <c r="S20" s="18"/>
      <c r="T20" s="24" t="e">
        <f>PRODUCT(L20/S20)</f>
        <v>#DIV/0!</v>
      </c>
      <c r="U20" s="25">
        <v>3</v>
      </c>
      <c r="V20" s="25">
        <v>0</v>
      </c>
      <c r="W20" s="25">
        <v>1</v>
      </c>
      <c r="X20" s="25">
        <v>0</v>
      </c>
      <c r="Y20" s="25">
        <v>5</v>
      </c>
      <c r="Z20" s="28">
        <v>0.33300000000000002</v>
      </c>
      <c r="AA20" s="24"/>
      <c r="AB20" s="18"/>
      <c r="AC20" s="18"/>
      <c r="AD20" s="18"/>
      <c r="AE20" s="18"/>
      <c r="AF20" s="24"/>
      <c r="AG20" s="97" t="s">
        <v>171</v>
      </c>
      <c r="AH20" s="97"/>
      <c r="AI20" s="97"/>
      <c r="AJ20" s="97"/>
      <c r="AK20" s="24"/>
      <c r="AL20" s="25"/>
      <c r="AM20" s="25"/>
      <c r="AN20" s="25"/>
      <c r="AO20" s="27"/>
      <c r="AP20" s="29"/>
      <c r="AQ20" s="25"/>
      <c r="AR20" s="38"/>
    </row>
    <row r="21" spans="1:44" s="3" customFormat="1" ht="15" customHeight="1" x14ac:dyDescent="0.25">
      <c r="A21" s="2"/>
      <c r="B21" s="25">
        <v>2015</v>
      </c>
      <c r="C21" s="25" t="s">
        <v>57</v>
      </c>
      <c r="D21" s="26" t="s">
        <v>82</v>
      </c>
      <c r="E21" s="25">
        <v>30</v>
      </c>
      <c r="F21" s="25">
        <v>1</v>
      </c>
      <c r="G21" s="25">
        <v>13</v>
      </c>
      <c r="H21" s="25">
        <v>28</v>
      </c>
      <c r="I21" s="25">
        <v>130</v>
      </c>
      <c r="J21" s="25">
        <v>11</v>
      </c>
      <c r="K21" s="25">
        <v>29</v>
      </c>
      <c r="L21" s="25">
        <v>76</v>
      </c>
      <c r="M21" s="25">
        <v>14</v>
      </c>
      <c r="N21" s="32">
        <v>0.6532</v>
      </c>
      <c r="O21" s="24">
        <v>199</v>
      </c>
      <c r="P21" s="18"/>
      <c r="Q21" s="18" t="s">
        <v>193</v>
      </c>
      <c r="R21" s="18"/>
      <c r="S21" s="18"/>
      <c r="T21" s="24"/>
      <c r="U21" s="25">
        <v>5</v>
      </c>
      <c r="V21" s="25">
        <v>0</v>
      </c>
      <c r="W21" s="25">
        <v>3</v>
      </c>
      <c r="X21" s="25">
        <v>5</v>
      </c>
      <c r="Y21" s="25">
        <v>27</v>
      </c>
      <c r="Z21" s="28">
        <v>0.75</v>
      </c>
      <c r="AA21" s="24"/>
      <c r="AB21" s="18"/>
      <c r="AC21" s="18"/>
      <c r="AD21" s="18"/>
      <c r="AE21" s="18"/>
      <c r="AF21" s="24"/>
      <c r="AG21" s="97" t="s">
        <v>183</v>
      </c>
      <c r="AH21" s="97"/>
      <c r="AI21" s="97"/>
      <c r="AJ21" s="97"/>
      <c r="AK21" s="24"/>
      <c r="AL21" s="25"/>
      <c r="AM21" s="25"/>
      <c r="AN21" s="25"/>
      <c r="AO21" s="27"/>
      <c r="AP21" s="29"/>
      <c r="AQ21" s="25"/>
      <c r="AR21" s="38"/>
    </row>
    <row r="22" spans="1:44" s="3" customFormat="1" ht="15" customHeight="1" x14ac:dyDescent="0.25">
      <c r="A22" s="2"/>
      <c r="B22" s="25">
        <v>2016</v>
      </c>
      <c r="C22" s="25" t="s">
        <v>56</v>
      </c>
      <c r="D22" s="26" t="s">
        <v>82</v>
      </c>
      <c r="E22" s="25">
        <v>28</v>
      </c>
      <c r="F22" s="25">
        <v>4</v>
      </c>
      <c r="G22" s="25">
        <v>43</v>
      </c>
      <c r="H22" s="25">
        <v>25</v>
      </c>
      <c r="I22" s="25">
        <v>140</v>
      </c>
      <c r="J22" s="25">
        <v>4</v>
      </c>
      <c r="K22" s="25">
        <v>20</v>
      </c>
      <c r="L22" s="25">
        <v>69</v>
      </c>
      <c r="M22" s="25">
        <v>47</v>
      </c>
      <c r="N22" s="28">
        <v>0.69299999999999995</v>
      </c>
      <c r="O22" s="24">
        <v>202</v>
      </c>
      <c r="P22" s="18" t="s">
        <v>194</v>
      </c>
      <c r="Q22" s="18"/>
      <c r="R22" s="18" t="s">
        <v>197</v>
      </c>
      <c r="S22" s="18" t="s">
        <v>193</v>
      </c>
      <c r="T22" s="24"/>
      <c r="U22" s="25">
        <v>9</v>
      </c>
      <c r="V22" s="25">
        <v>0</v>
      </c>
      <c r="W22" s="25">
        <v>7</v>
      </c>
      <c r="X22" s="25">
        <v>4</v>
      </c>
      <c r="Y22" s="25">
        <v>35</v>
      </c>
      <c r="Z22" s="28">
        <v>0.55600000000000005</v>
      </c>
      <c r="AA22" s="24"/>
      <c r="AB22" s="18"/>
      <c r="AC22" s="18"/>
      <c r="AD22" s="18"/>
      <c r="AE22" s="18"/>
      <c r="AF22" s="24"/>
      <c r="AG22" s="97" t="s">
        <v>184</v>
      </c>
      <c r="AH22" s="97" t="s">
        <v>185</v>
      </c>
      <c r="AI22" s="97"/>
      <c r="AJ22" s="97"/>
      <c r="AK22" s="24"/>
      <c r="AL22" s="25"/>
      <c r="AM22" s="25"/>
      <c r="AN22" s="25"/>
      <c r="AO22" s="27"/>
      <c r="AP22" s="29"/>
      <c r="AQ22" s="25"/>
      <c r="AR22" s="38"/>
    </row>
    <row r="23" spans="1:44" s="3" customFormat="1" ht="15" customHeight="1" x14ac:dyDescent="0.25">
      <c r="A23" s="2"/>
      <c r="B23" s="25">
        <v>2017</v>
      </c>
      <c r="C23" s="25" t="s">
        <v>56</v>
      </c>
      <c r="D23" s="26" t="s">
        <v>82</v>
      </c>
      <c r="E23" s="25">
        <v>32</v>
      </c>
      <c r="F23" s="25">
        <v>0</v>
      </c>
      <c r="G23" s="25">
        <v>40</v>
      </c>
      <c r="H23" s="25">
        <v>22</v>
      </c>
      <c r="I23" s="25">
        <v>112</v>
      </c>
      <c r="J23" s="25">
        <v>10</v>
      </c>
      <c r="K23" s="25">
        <v>11</v>
      </c>
      <c r="L23" s="25">
        <v>51</v>
      </c>
      <c r="M23" s="25">
        <v>40</v>
      </c>
      <c r="N23" s="32">
        <v>0.55400000000000005</v>
      </c>
      <c r="O23" s="24">
        <v>202</v>
      </c>
      <c r="P23" s="18" t="s">
        <v>201</v>
      </c>
      <c r="Q23" s="18"/>
      <c r="R23" s="18" t="s">
        <v>202</v>
      </c>
      <c r="S23" s="18"/>
      <c r="T23" s="24"/>
      <c r="U23" s="25">
        <v>9</v>
      </c>
      <c r="V23" s="25">
        <v>1</v>
      </c>
      <c r="W23" s="25">
        <v>16</v>
      </c>
      <c r="X23" s="25">
        <v>3</v>
      </c>
      <c r="Y23" s="25">
        <v>34</v>
      </c>
      <c r="Z23" s="28">
        <v>0.52300000000000002</v>
      </c>
      <c r="AA23" s="24"/>
      <c r="AB23" s="18" t="s">
        <v>59</v>
      </c>
      <c r="AC23" s="18"/>
      <c r="AD23" s="18" t="s">
        <v>204</v>
      </c>
      <c r="AE23" s="18"/>
      <c r="AF23" s="24"/>
      <c r="AG23" s="97" t="s">
        <v>190</v>
      </c>
      <c r="AH23" s="97" t="s">
        <v>178</v>
      </c>
      <c r="AI23" s="97" t="s">
        <v>191</v>
      </c>
      <c r="AJ23" s="97"/>
      <c r="AK23" s="24"/>
      <c r="AL23" s="25">
        <v>1</v>
      </c>
      <c r="AM23" s="25"/>
      <c r="AN23" s="25"/>
      <c r="AO23" s="27"/>
      <c r="AP23" s="29"/>
      <c r="AQ23" s="25"/>
      <c r="AR23" s="38"/>
    </row>
    <row r="24" spans="1:44" s="3" customFormat="1" ht="15" customHeight="1" x14ac:dyDescent="0.25">
      <c r="A24" s="2"/>
      <c r="B24" s="25">
        <v>2018</v>
      </c>
      <c r="C24" s="25" t="s">
        <v>63</v>
      </c>
      <c r="D24" s="26" t="s">
        <v>82</v>
      </c>
      <c r="E24" s="25">
        <v>31</v>
      </c>
      <c r="F24" s="25">
        <v>9</v>
      </c>
      <c r="G24" s="25">
        <v>72</v>
      </c>
      <c r="H24" s="25">
        <v>31</v>
      </c>
      <c r="I24" s="25">
        <v>164</v>
      </c>
      <c r="J24" s="25">
        <v>6</v>
      </c>
      <c r="K24" s="25">
        <v>19</v>
      </c>
      <c r="L24" s="25">
        <v>58</v>
      </c>
      <c r="M24" s="25">
        <v>81</v>
      </c>
      <c r="N24" s="28">
        <v>0.71299999999999997</v>
      </c>
      <c r="O24" s="24">
        <v>230.01402524544181</v>
      </c>
      <c r="P24" s="18" t="s">
        <v>146</v>
      </c>
      <c r="Q24" s="18"/>
      <c r="R24" s="18" t="s">
        <v>59</v>
      </c>
      <c r="S24" s="18" t="s">
        <v>201</v>
      </c>
      <c r="T24" s="24"/>
      <c r="U24" s="25">
        <v>12</v>
      </c>
      <c r="V24" s="25">
        <v>0</v>
      </c>
      <c r="W24" s="25">
        <v>16</v>
      </c>
      <c r="X24" s="25">
        <v>5</v>
      </c>
      <c r="Y24" s="25">
        <v>43</v>
      </c>
      <c r="Z24" s="28">
        <v>0.52429999999999999</v>
      </c>
      <c r="AA24" s="24"/>
      <c r="AB24" s="18" t="s">
        <v>146</v>
      </c>
      <c r="AC24" s="18"/>
      <c r="AD24" s="18" t="s">
        <v>146</v>
      </c>
      <c r="AE24" s="18"/>
      <c r="AF24" s="24"/>
      <c r="AG24" s="97" t="s">
        <v>212</v>
      </c>
      <c r="AH24" s="97" t="s">
        <v>213</v>
      </c>
      <c r="AI24" s="97"/>
      <c r="AJ24" s="97" t="s">
        <v>214</v>
      </c>
      <c r="AK24" s="24"/>
      <c r="AL24" s="25">
        <v>1</v>
      </c>
      <c r="AM24" s="25"/>
      <c r="AN24" s="25"/>
      <c r="AO24" s="27"/>
      <c r="AP24" s="29">
        <v>1</v>
      </c>
      <c r="AQ24" s="25"/>
      <c r="AR24" s="38"/>
    </row>
    <row r="25" spans="1:44" s="3" customFormat="1" ht="15" customHeight="1" x14ac:dyDescent="0.25">
      <c r="A25" s="2"/>
      <c r="B25" s="25">
        <v>2019</v>
      </c>
      <c r="C25" s="25" t="s">
        <v>65</v>
      </c>
      <c r="D25" s="26" t="s">
        <v>82</v>
      </c>
      <c r="E25" s="25">
        <v>30</v>
      </c>
      <c r="F25" s="25">
        <v>2</v>
      </c>
      <c r="G25" s="25">
        <v>66</v>
      </c>
      <c r="H25" s="25">
        <v>11</v>
      </c>
      <c r="I25" s="25">
        <v>135</v>
      </c>
      <c r="J25" s="25">
        <v>4</v>
      </c>
      <c r="K25" s="25">
        <v>17</v>
      </c>
      <c r="L25" s="25">
        <v>46</v>
      </c>
      <c r="M25" s="25">
        <v>68</v>
      </c>
      <c r="N25" s="28">
        <v>0.56479999999999997</v>
      </c>
      <c r="O25" s="24">
        <v>239</v>
      </c>
      <c r="P25" s="18" t="s">
        <v>204</v>
      </c>
      <c r="Q25" s="18"/>
      <c r="R25" s="18" t="s">
        <v>229</v>
      </c>
      <c r="S25" s="18"/>
      <c r="T25" s="24"/>
      <c r="U25" s="25">
        <v>10</v>
      </c>
      <c r="V25" s="25">
        <v>0</v>
      </c>
      <c r="W25" s="25">
        <v>14</v>
      </c>
      <c r="X25" s="25">
        <v>3</v>
      </c>
      <c r="Y25" s="25">
        <v>28</v>
      </c>
      <c r="Z25" s="28">
        <v>0.43099999999999999</v>
      </c>
      <c r="AA25" s="24"/>
      <c r="AB25" s="18" t="s">
        <v>234</v>
      </c>
      <c r="AC25" s="18"/>
      <c r="AD25" s="18"/>
      <c r="AE25" s="18"/>
      <c r="AF25" s="24"/>
      <c r="AG25" s="97" t="s">
        <v>230</v>
      </c>
      <c r="AH25" s="97" t="s">
        <v>231</v>
      </c>
      <c r="AI25" s="97" t="s">
        <v>232</v>
      </c>
      <c r="AJ25" s="97"/>
      <c r="AK25" s="24"/>
      <c r="AL25" s="25">
        <v>1</v>
      </c>
      <c r="AM25" s="25"/>
      <c r="AN25" s="25"/>
      <c r="AO25" s="27"/>
      <c r="AP25" s="29"/>
      <c r="AQ25" s="25">
        <v>1</v>
      </c>
      <c r="AR25" s="38"/>
    </row>
    <row r="26" spans="1:44" s="3" customFormat="1" ht="15" customHeight="1" x14ac:dyDescent="0.25">
      <c r="A26" s="2"/>
      <c r="B26" s="25">
        <v>2020</v>
      </c>
      <c r="C26" s="25" t="s">
        <v>63</v>
      </c>
      <c r="D26" s="26" t="s">
        <v>82</v>
      </c>
      <c r="E26" s="25">
        <v>24</v>
      </c>
      <c r="F26" s="25">
        <v>2</v>
      </c>
      <c r="G26" s="25">
        <v>34</v>
      </c>
      <c r="H26" s="25">
        <v>20</v>
      </c>
      <c r="I26" s="25">
        <v>109</v>
      </c>
      <c r="J26" s="25">
        <v>15</v>
      </c>
      <c r="K26" s="25">
        <v>14</v>
      </c>
      <c r="L26" s="25">
        <v>44</v>
      </c>
      <c r="M26" s="25">
        <v>36</v>
      </c>
      <c r="N26" s="28">
        <v>0.6089</v>
      </c>
      <c r="O26" s="30">
        <v>179</v>
      </c>
      <c r="P26" s="79" t="s">
        <v>368</v>
      </c>
      <c r="Q26" s="18"/>
      <c r="R26" s="18" t="s">
        <v>367</v>
      </c>
      <c r="S26" s="18" t="s">
        <v>366</v>
      </c>
      <c r="T26" s="24"/>
      <c r="U26" s="25">
        <v>8</v>
      </c>
      <c r="V26" s="25">
        <v>0</v>
      </c>
      <c r="W26" s="25">
        <v>13</v>
      </c>
      <c r="X26" s="25">
        <v>5</v>
      </c>
      <c r="Y26" s="25">
        <v>24</v>
      </c>
      <c r="Z26" s="28">
        <v>0.41370000000000001</v>
      </c>
      <c r="AA26" s="24"/>
      <c r="AB26" s="18" t="s">
        <v>59</v>
      </c>
      <c r="AC26" s="18"/>
      <c r="AD26" s="18" t="s">
        <v>58</v>
      </c>
      <c r="AE26" s="18"/>
      <c r="AF26" s="24"/>
      <c r="AG26" s="97" t="s">
        <v>375</v>
      </c>
      <c r="AH26" s="97" t="s">
        <v>376</v>
      </c>
      <c r="AI26" s="97"/>
      <c r="AJ26" s="97" t="s">
        <v>377</v>
      </c>
      <c r="AK26" s="24"/>
      <c r="AL26" s="25"/>
      <c r="AM26" s="25"/>
      <c r="AN26" s="25"/>
      <c r="AO26" s="27"/>
      <c r="AP26" s="29">
        <v>1</v>
      </c>
      <c r="AQ26" s="25"/>
      <c r="AR26" s="38"/>
    </row>
    <row r="27" spans="1:44" s="3" customFormat="1" ht="15" customHeight="1" x14ac:dyDescent="0.25">
      <c r="A27" s="2"/>
      <c r="B27" s="25">
        <v>2021</v>
      </c>
      <c r="C27" s="25" t="s">
        <v>63</v>
      </c>
      <c r="D27" s="97" t="s">
        <v>82</v>
      </c>
      <c r="E27" s="25">
        <v>27</v>
      </c>
      <c r="F27" s="25">
        <v>5</v>
      </c>
      <c r="G27" s="25">
        <v>29</v>
      </c>
      <c r="H27" s="25">
        <v>20</v>
      </c>
      <c r="I27" s="25">
        <v>119</v>
      </c>
      <c r="J27" s="25">
        <v>10</v>
      </c>
      <c r="K27" s="25">
        <v>27</v>
      </c>
      <c r="L27" s="25">
        <v>48</v>
      </c>
      <c r="M27" s="25">
        <v>34</v>
      </c>
      <c r="N27" s="32">
        <v>0.64319999999999999</v>
      </c>
      <c r="O27" s="24">
        <v>185</v>
      </c>
      <c r="P27" s="18" t="s">
        <v>199</v>
      </c>
      <c r="Q27" s="18"/>
      <c r="R27" s="18" t="s">
        <v>196</v>
      </c>
      <c r="S27" s="18"/>
      <c r="T27" s="24"/>
      <c r="U27" s="25">
        <v>12</v>
      </c>
      <c r="V27" s="25">
        <v>0</v>
      </c>
      <c r="W27" s="25">
        <v>7</v>
      </c>
      <c r="X27" s="25">
        <v>9</v>
      </c>
      <c r="Y27" s="25">
        <v>38</v>
      </c>
      <c r="Z27" s="28">
        <v>0.5</v>
      </c>
      <c r="AA27" s="24"/>
      <c r="AB27" s="18"/>
      <c r="AC27" s="18"/>
      <c r="AD27" s="18"/>
      <c r="AE27" s="18"/>
      <c r="AF27" s="24"/>
      <c r="AG27" s="97" t="s">
        <v>403</v>
      </c>
      <c r="AH27" s="97" t="s">
        <v>404</v>
      </c>
      <c r="AI27" s="97"/>
      <c r="AJ27" s="97" t="s">
        <v>405</v>
      </c>
      <c r="AK27" s="24"/>
      <c r="AL27" s="25">
        <v>1</v>
      </c>
      <c r="AM27" s="25"/>
      <c r="AN27" s="25"/>
      <c r="AO27" s="27"/>
      <c r="AP27" s="29">
        <v>1</v>
      </c>
      <c r="AQ27" s="25"/>
      <c r="AR27" s="38"/>
    </row>
    <row r="28" spans="1:44" s="3" customFormat="1" ht="15" customHeight="1" x14ac:dyDescent="0.25">
      <c r="A28" s="2"/>
      <c r="B28" s="25">
        <v>2022</v>
      </c>
      <c r="C28" s="25" t="s">
        <v>59</v>
      </c>
      <c r="D28" s="97" t="s">
        <v>82</v>
      </c>
      <c r="E28" s="25">
        <v>25</v>
      </c>
      <c r="F28" s="25">
        <v>3</v>
      </c>
      <c r="G28" s="25">
        <v>43</v>
      </c>
      <c r="H28" s="25">
        <v>15</v>
      </c>
      <c r="I28" s="25">
        <v>116</v>
      </c>
      <c r="J28" s="25">
        <v>3</v>
      </c>
      <c r="K28" s="25">
        <v>24</v>
      </c>
      <c r="L28" s="25">
        <v>43</v>
      </c>
      <c r="M28" s="25">
        <v>46</v>
      </c>
      <c r="N28" s="32">
        <v>0.72050000000000003</v>
      </c>
      <c r="O28" s="24">
        <v>161</v>
      </c>
      <c r="P28" s="18" t="s">
        <v>409</v>
      </c>
      <c r="Q28" s="18"/>
      <c r="R28" s="18" t="s">
        <v>367</v>
      </c>
      <c r="S28" s="18"/>
      <c r="T28" s="24"/>
      <c r="U28" s="25">
        <v>4</v>
      </c>
      <c r="V28" s="25">
        <v>2</v>
      </c>
      <c r="W28" s="25">
        <v>4</v>
      </c>
      <c r="X28" s="25">
        <v>4</v>
      </c>
      <c r="Y28" s="25">
        <v>18</v>
      </c>
      <c r="Z28" s="32">
        <v>0.58064516129032262</v>
      </c>
      <c r="AA28" s="24"/>
      <c r="AB28" s="18"/>
      <c r="AC28" s="18"/>
      <c r="AD28" s="18"/>
      <c r="AE28" s="18"/>
      <c r="AF28" s="24"/>
      <c r="AG28" s="97" t="s">
        <v>435</v>
      </c>
      <c r="AH28" s="97"/>
      <c r="AI28" s="97"/>
      <c r="AJ28" s="97"/>
      <c r="AK28" s="24"/>
      <c r="AL28" s="25">
        <v>1</v>
      </c>
      <c r="AM28" s="25"/>
      <c r="AN28" s="25"/>
      <c r="AO28" s="27"/>
      <c r="AP28" s="29"/>
      <c r="AQ28" s="25"/>
      <c r="AR28" s="38"/>
    </row>
    <row r="29" spans="1:44" s="3" customFormat="1" ht="15" customHeight="1" x14ac:dyDescent="0.25">
      <c r="A29" s="2"/>
      <c r="B29" s="25">
        <v>2023</v>
      </c>
      <c r="C29" s="25" t="s">
        <v>57</v>
      </c>
      <c r="D29" s="26" t="s">
        <v>82</v>
      </c>
      <c r="E29" s="25">
        <v>28</v>
      </c>
      <c r="F29" s="25">
        <v>4</v>
      </c>
      <c r="G29" s="27">
        <v>33</v>
      </c>
      <c r="H29" s="25">
        <v>19</v>
      </c>
      <c r="I29" s="25">
        <v>128</v>
      </c>
      <c r="J29" s="25">
        <v>5</v>
      </c>
      <c r="K29" s="25">
        <v>18</v>
      </c>
      <c r="L29" s="25">
        <v>68</v>
      </c>
      <c r="M29" s="25">
        <v>37</v>
      </c>
      <c r="N29" s="32">
        <v>0.67368421052631577</v>
      </c>
      <c r="O29" s="30">
        <v>190</v>
      </c>
      <c r="P29" s="18" t="s">
        <v>196</v>
      </c>
      <c r="Q29" s="18"/>
      <c r="R29" s="18" t="s">
        <v>195</v>
      </c>
      <c r="S29" s="18" t="s">
        <v>198</v>
      </c>
      <c r="T29" s="30"/>
      <c r="U29" s="25">
        <v>6</v>
      </c>
      <c r="V29" s="25">
        <v>1</v>
      </c>
      <c r="W29" s="27">
        <v>2</v>
      </c>
      <c r="X29" s="25">
        <v>3</v>
      </c>
      <c r="Y29" s="25">
        <v>18</v>
      </c>
      <c r="Z29" s="28">
        <v>0.52939999999999998</v>
      </c>
      <c r="AA29" s="107"/>
      <c r="AB29" s="18"/>
      <c r="AC29" s="18"/>
      <c r="AD29" s="18"/>
      <c r="AE29" s="18"/>
      <c r="AF29" s="24"/>
      <c r="AG29" s="97" t="s">
        <v>459</v>
      </c>
      <c r="AH29" s="97"/>
      <c r="AI29" s="97"/>
      <c r="AJ29" s="97"/>
      <c r="AK29" s="24"/>
      <c r="AL29" s="25">
        <v>1</v>
      </c>
      <c r="AM29" s="25"/>
      <c r="AN29" s="25"/>
      <c r="AO29" s="27"/>
      <c r="AP29" s="29"/>
      <c r="AQ29" s="25"/>
      <c r="AR29" s="38"/>
    </row>
    <row r="30" spans="1:44" s="3" customFormat="1" ht="15" customHeight="1" x14ac:dyDescent="0.25">
      <c r="A30" s="1"/>
      <c r="B30" s="16" t="s">
        <v>7</v>
      </c>
      <c r="C30" s="17"/>
      <c r="D30" s="15"/>
      <c r="E30" s="18">
        <f>SUM(E4:E29)</f>
        <v>550</v>
      </c>
      <c r="F30" s="18">
        <f t="shared" ref="F30:M30" si="2">SUM(F4:F29)</f>
        <v>53</v>
      </c>
      <c r="G30" s="18">
        <f t="shared" si="2"/>
        <v>471</v>
      </c>
      <c r="H30" s="18">
        <f t="shared" si="2"/>
        <v>430</v>
      </c>
      <c r="I30" s="18">
        <f t="shared" si="2"/>
        <v>2334</v>
      </c>
      <c r="J30" s="18">
        <f t="shared" si="2"/>
        <v>246</v>
      </c>
      <c r="K30" s="18">
        <f t="shared" si="2"/>
        <v>611</v>
      </c>
      <c r="L30" s="18">
        <f t="shared" si="2"/>
        <v>953</v>
      </c>
      <c r="M30" s="18">
        <f t="shared" si="2"/>
        <v>524</v>
      </c>
      <c r="N30" s="33">
        <f>PRODUCT(I30/O30)</f>
        <v>0.63089242724075867</v>
      </c>
      <c r="O30" s="113">
        <f>SUM(O6:O29)</f>
        <v>3699.5213434529119</v>
      </c>
      <c r="P30" s="79" t="s">
        <v>47</v>
      </c>
      <c r="Q30" s="79" t="s">
        <v>200</v>
      </c>
      <c r="R30" s="79" t="s">
        <v>47</v>
      </c>
      <c r="S30" s="79" t="s">
        <v>47</v>
      </c>
      <c r="T30" s="24" t="e">
        <f t="shared" si="1"/>
        <v>#VALUE!</v>
      </c>
      <c r="U30" s="18">
        <f>SUM(U4:U29)</f>
        <v>148</v>
      </c>
      <c r="V30" s="18">
        <f>SUM(V4:V29)</f>
        <v>7</v>
      </c>
      <c r="W30" s="18">
        <f>SUM(W4:W29)</f>
        <v>98</v>
      </c>
      <c r="X30" s="18">
        <f>SUM(X4:X29)</f>
        <v>85</v>
      </c>
      <c r="Y30" s="18">
        <f>SUM(Y4:Y29)</f>
        <v>545</v>
      </c>
      <c r="Z30" s="33">
        <f>PRODUCT(N36)</f>
        <v>0.54773869346733672</v>
      </c>
      <c r="AA30" s="94">
        <f>SUM(AA4:AA29)</f>
        <v>0</v>
      </c>
      <c r="AB30" s="79" t="s">
        <v>47</v>
      </c>
      <c r="AC30" s="79" t="s">
        <v>47</v>
      </c>
      <c r="AD30" s="79" t="s">
        <v>47</v>
      </c>
      <c r="AE30" s="79" t="s">
        <v>168</v>
      </c>
      <c r="AF30" s="24"/>
      <c r="AG30" s="79" t="s">
        <v>460</v>
      </c>
      <c r="AH30" s="79" t="s">
        <v>406</v>
      </c>
      <c r="AI30" s="79" t="s">
        <v>233</v>
      </c>
      <c r="AJ30" s="79" t="s">
        <v>407</v>
      </c>
      <c r="AK30" s="24"/>
      <c r="AL30" s="18">
        <f t="shared" ref="AL30:AQ30" si="3">SUM(AL4:AL29)</f>
        <v>10</v>
      </c>
      <c r="AM30" s="18">
        <f t="shared" si="3"/>
        <v>1</v>
      </c>
      <c r="AN30" s="18">
        <f t="shared" si="3"/>
        <v>1</v>
      </c>
      <c r="AO30" s="18">
        <f t="shared" si="3"/>
        <v>0</v>
      </c>
      <c r="AP30" s="18">
        <f t="shared" si="3"/>
        <v>5</v>
      </c>
      <c r="AQ30" s="18">
        <f t="shared" si="3"/>
        <v>3</v>
      </c>
      <c r="AR30" s="38"/>
    </row>
    <row r="31" spans="1:44" s="3" customFormat="1" ht="15" customHeight="1" x14ac:dyDescent="0.25">
      <c r="A31" s="1"/>
      <c r="B31" s="16" t="s">
        <v>461</v>
      </c>
      <c r="C31" s="17"/>
      <c r="D31" s="15"/>
      <c r="E31" s="17" t="s">
        <v>204</v>
      </c>
      <c r="F31" s="14" t="s">
        <v>229</v>
      </c>
      <c r="G31" s="14" t="s">
        <v>410</v>
      </c>
      <c r="H31" s="14" t="s">
        <v>436</v>
      </c>
      <c r="I31" s="14" t="s">
        <v>195</v>
      </c>
      <c r="J31" s="14"/>
      <c r="K31" s="14"/>
      <c r="L31" s="14"/>
      <c r="M31" s="14"/>
      <c r="N31" s="86"/>
      <c r="O31" s="24"/>
      <c r="P31" s="22"/>
      <c r="Q31" s="20"/>
      <c r="R31" s="87"/>
      <c r="S31" s="88"/>
      <c r="T31" s="24"/>
      <c r="U31" s="17" t="s">
        <v>144</v>
      </c>
      <c r="V31" s="14"/>
      <c r="W31" s="14" t="s">
        <v>444</v>
      </c>
      <c r="X31" s="14"/>
      <c r="Y31" s="14" t="s">
        <v>437</v>
      </c>
      <c r="Z31" s="15"/>
      <c r="AA31" s="24"/>
      <c r="AB31" s="89"/>
      <c r="AC31" s="90"/>
      <c r="AD31" s="87"/>
      <c r="AE31" s="88"/>
      <c r="AF31" s="24"/>
      <c r="AG31" s="91">
        <f>PRODUCT(10/19)</f>
        <v>0.52631578947368418</v>
      </c>
      <c r="AH31" s="92">
        <v>0.45500000000000002</v>
      </c>
      <c r="AI31" s="92">
        <v>0.5</v>
      </c>
      <c r="AJ31" s="93">
        <v>0</v>
      </c>
      <c r="AK31" s="24"/>
      <c r="AL31" s="17"/>
      <c r="AM31" s="14"/>
      <c r="AN31" s="14"/>
      <c r="AO31" s="14"/>
      <c r="AP31" s="14"/>
      <c r="AQ31" s="15"/>
      <c r="AR31" s="38"/>
    </row>
    <row r="32" spans="1:44" ht="15" customHeight="1" x14ac:dyDescent="0.25">
      <c r="A32" s="2"/>
      <c r="B32" s="26" t="s">
        <v>2</v>
      </c>
      <c r="C32" s="29"/>
      <c r="D32" s="34">
        <f>SUM(F30:H30)+((I30-F30-G30)/3)+(E30/3)+(AL30*25)+(AM30*25)+(AN30*10)+(AO30*25)+(AP30*20)+(AQ30*15)-15</f>
        <v>2155.666666666667</v>
      </c>
      <c r="E32" s="35"/>
      <c r="F32" s="35"/>
      <c r="G32" s="35"/>
      <c r="H32" s="35"/>
      <c r="I32" s="35"/>
      <c r="J32" s="35"/>
      <c r="K32" s="35"/>
      <c r="L32" s="35"/>
      <c r="M32" s="35"/>
      <c r="N32" s="36"/>
      <c r="O32" s="35"/>
      <c r="P32" s="24"/>
      <c r="Q32" s="24"/>
      <c r="R32" s="24"/>
      <c r="S32" s="24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24"/>
      <c r="AG32" s="35"/>
      <c r="AH32" s="35"/>
      <c r="AI32" s="35"/>
      <c r="AJ32" s="35"/>
      <c r="AK32" s="24"/>
      <c r="AL32" s="35"/>
      <c r="AM32" s="35"/>
      <c r="AN32" s="35"/>
      <c r="AO32" s="35"/>
      <c r="AP32" s="35"/>
      <c r="AQ32" s="35"/>
      <c r="AR32" s="38"/>
    </row>
    <row r="33" spans="1:45" s="3" customFormat="1" ht="15" customHeight="1" x14ac:dyDescent="0.25">
      <c r="A33" s="2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6"/>
      <c r="O33" s="30"/>
      <c r="P33" s="30"/>
      <c r="Q33" s="30"/>
      <c r="R33" s="30"/>
      <c r="S33" s="30"/>
      <c r="T33" s="30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24"/>
      <c r="AG33" s="35"/>
      <c r="AH33" s="35"/>
      <c r="AI33" s="35"/>
      <c r="AJ33" s="35"/>
      <c r="AK33" s="24"/>
      <c r="AL33" s="35"/>
      <c r="AM33" s="35"/>
      <c r="AN33" s="35"/>
      <c r="AO33" s="35"/>
      <c r="AP33" s="35"/>
      <c r="AQ33" s="35"/>
      <c r="AR33" s="38"/>
    </row>
    <row r="34" spans="1:45" ht="15" customHeight="1" x14ac:dyDescent="0.25">
      <c r="A34" s="2"/>
      <c r="B34" s="22" t="s">
        <v>24</v>
      </c>
      <c r="C34" s="39"/>
      <c r="D34" s="39"/>
      <c r="E34" s="18" t="s">
        <v>3</v>
      </c>
      <c r="F34" s="18" t="s">
        <v>8</v>
      </c>
      <c r="G34" s="15" t="s">
        <v>5</v>
      </c>
      <c r="H34" s="18" t="s">
        <v>6</v>
      </c>
      <c r="I34" s="18" t="s">
        <v>16</v>
      </c>
      <c r="J34" s="35"/>
      <c r="K34" s="18" t="s">
        <v>26</v>
      </c>
      <c r="L34" s="18" t="s">
        <v>27</v>
      </c>
      <c r="M34" s="18" t="s">
        <v>28</v>
      </c>
      <c r="N34" s="18" t="s">
        <v>21</v>
      </c>
      <c r="O34" s="24"/>
      <c r="P34" s="40" t="s">
        <v>401</v>
      </c>
      <c r="Q34" s="12"/>
      <c r="R34" s="12"/>
      <c r="S34" s="12"/>
      <c r="T34" s="41"/>
      <c r="U34" s="41"/>
      <c r="V34" s="41"/>
      <c r="W34" s="41"/>
      <c r="X34" s="41"/>
      <c r="Y34" s="12"/>
      <c r="Z34" s="12"/>
      <c r="AA34" s="12"/>
      <c r="AB34" s="41"/>
      <c r="AC34" s="41"/>
      <c r="AD34" s="12"/>
      <c r="AE34" s="42"/>
      <c r="AF34" s="24"/>
      <c r="AG34" s="40" t="s">
        <v>388</v>
      </c>
      <c r="AH34" s="12"/>
      <c r="AI34" s="12"/>
      <c r="AJ34" s="12"/>
      <c r="AK34" s="12"/>
      <c r="AL34" s="11" t="s">
        <v>389</v>
      </c>
      <c r="AM34" s="12"/>
      <c r="AN34" s="12"/>
      <c r="AO34" s="12"/>
      <c r="AP34" s="12"/>
      <c r="AQ34" s="42"/>
      <c r="AR34" s="38"/>
    </row>
    <row r="35" spans="1:45" ht="15" customHeight="1" x14ac:dyDescent="0.25">
      <c r="A35" s="2"/>
      <c r="B35" s="40" t="s">
        <v>12</v>
      </c>
      <c r="C35" s="12"/>
      <c r="D35" s="42"/>
      <c r="E35" s="25">
        <f>PRODUCT(E30)</f>
        <v>550</v>
      </c>
      <c r="F35" s="25">
        <f>PRODUCT(F30)</f>
        <v>53</v>
      </c>
      <c r="G35" s="25">
        <f>PRODUCT(G30)</f>
        <v>471</v>
      </c>
      <c r="H35" s="25">
        <f>PRODUCT(H30)</f>
        <v>430</v>
      </c>
      <c r="I35" s="25">
        <f>PRODUCT(I30)</f>
        <v>2334</v>
      </c>
      <c r="J35" s="35"/>
      <c r="K35" s="43">
        <f>PRODUCT((F35+G35)/E35)</f>
        <v>0.95272727272727276</v>
      </c>
      <c r="L35" s="43">
        <f>PRODUCT(H35/E35)</f>
        <v>0.78181818181818186</v>
      </c>
      <c r="M35" s="43">
        <f>PRODUCT(I35/E35)</f>
        <v>4.2436363636363632</v>
      </c>
      <c r="N35" s="32">
        <f>PRODUCT(N30)</f>
        <v>0.63089242724075867</v>
      </c>
      <c r="O35" s="24">
        <f>PRODUCT(O30)</f>
        <v>3699.5213434529119</v>
      </c>
      <c r="P35" s="179" t="s">
        <v>9</v>
      </c>
      <c r="Q35" s="217"/>
      <c r="R35" s="180" t="s">
        <v>158</v>
      </c>
      <c r="S35" s="180"/>
      <c r="T35" s="180"/>
      <c r="U35" s="180"/>
      <c r="V35" s="180"/>
      <c r="W35" s="180"/>
      <c r="X35" s="180"/>
      <c r="Y35" s="218"/>
      <c r="Z35" s="218" t="s">
        <v>60</v>
      </c>
      <c r="AA35" s="180"/>
      <c r="AB35" s="180"/>
      <c r="AC35" s="219" t="s">
        <v>162</v>
      </c>
      <c r="AD35" s="220"/>
      <c r="AE35" s="181"/>
      <c r="AF35" s="24"/>
      <c r="AG35" s="179" t="s">
        <v>9</v>
      </c>
      <c r="AH35" s="180" t="s">
        <v>395</v>
      </c>
      <c r="AI35" s="180"/>
      <c r="AJ35" s="220"/>
      <c r="AK35" s="220"/>
      <c r="AL35" s="113">
        <v>1787</v>
      </c>
      <c r="AM35" s="220"/>
      <c r="AN35" s="201" t="s">
        <v>397</v>
      </c>
      <c r="AO35" s="220"/>
      <c r="AP35" s="220"/>
      <c r="AQ35" s="219"/>
      <c r="AR35" s="38"/>
    </row>
    <row r="36" spans="1:45" ht="15" customHeight="1" x14ac:dyDescent="0.25">
      <c r="A36" s="2"/>
      <c r="B36" s="44" t="s">
        <v>14</v>
      </c>
      <c r="C36" s="45"/>
      <c r="D36" s="46"/>
      <c r="E36" s="25">
        <f>SUM(U30)</f>
        <v>148</v>
      </c>
      <c r="F36" s="25">
        <f>SUM(V30)</f>
        <v>7</v>
      </c>
      <c r="G36" s="25">
        <f>SUM(W30)</f>
        <v>98</v>
      </c>
      <c r="H36" s="25">
        <f>SUM(X30)</f>
        <v>85</v>
      </c>
      <c r="I36" s="25">
        <f>SUM(Y30)</f>
        <v>545</v>
      </c>
      <c r="J36" s="35"/>
      <c r="K36" s="43">
        <f>PRODUCT((F36+G36)/E36)</f>
        <v>0.70945945945945943</v>
      </c>
      <c r="L36" s="43">
        <f>PRODUCT(H36/E36)</f>
        <v>0.57432432432432434</v>
      </c>
      <c r="M36" s="43">
        <f>PRODUCT(I36/E36)</f>
        <v>3.6824324324324325</v>
      </c>
      <c r="N36" s="32">
        <f>PRODUCT(I36/O36)</f>
        <v>0.54773869346733672</v>
      </c>
      <c r="O36" s="24">
        <v>995</v>
      </c>
      <c r="P36" s="215" t="s">
        <v>50</v>
      </c>
      <c r="Q36" s="221"/>
      <c r="R36" s="222" t="s">
        <v>159</v>
      </c>
      <c r="S36" s="197"/>
      <c r="T36" s="197"/>
      <c r="U36" s="197"/>
      <c r="V36" s="197"/>
      <c r="W36" s="197"/>
      <c r="X36" s="197"/>
      <c r="Y36" s="223"/>
      <c r="Z36" s="223" t="s">
        <v>68</v>
      </c>
      <c r="AA36" s="197"/>
      <c r="AB36" s="197"/>
      <c r="AC36" s="212" t="s">
        <v>163</v>
      </c>
      <c r="AD36" s="113"/>
      <c r="AE36" s="204"/>
      <c r="AF36" s="24"/>
      <c r="AG36" s="215" t="s">
        <v>50</v>
      </c>
      <c r="AH36" s="222" t="s">
        <v>393</v>
      </c>
      <c r="AI36" s="197"/>
      <c r="AJ36" s="113"/>
      <c r="AK36" s="113"/>
      <c r="AL36" s="113">
        <v>1030</v>
      </c>
      <c r="AM36" s="113"/>
      <c r="AN36" s="201" t="s">
        <v>398</v>
      </c>
      <c r="AO36" s="113"/>
      <c r="AP36" s="113"/>
      <c r="AQ36" s="212"/>
      <c r="AR36" s="38"/>
    </row>
    <row r="37" spans="1:45" ht="15" customHeight="1" x14ac:dyDescent="0.25">
      <c r="A37" s="2"/>
      <c r="B37" s="47" t="s">
        <v>15</v>
      </c>
      <c r="C37" s="48"/>
      <c r="D37" s="49"/>
      <c r="E37" s="31">
        <v>11</v>
      </c>
      <c r="F37" s="31">
        <v>0</v>
      </c>
      <c r="G37" s="31">
        <v>3</v>
      </c>
      <c r="H37" s="31">
        <v>7</v>
      </c>
      <c r="I37" s="31">
        <v>31</v>
      </c>
      <c r="J37" s="35"/>
      <c r="K37" s="50">
        <v>0.27272727272727271</v>
      </c>
      <c r="L37" s="50">
        <v>0.63636363636363635</v>
      </c>
      <c r="M37" s="50">
        <v>2.8181818181818183</v>
      </c>
      <c r="N37" s="51">
        <v>0.49199999999999999</v>
      </c>
      <c r="O37" s="24">
        <v>63</v>
      </c>
      <c r="P37" s="215" t="s">
        <v>51</v>
      </c>
      <c r="Q37" s="221"/>
      <c r="R37" s="197" t="s">
        <v>160</v>
      </c>
      <c r="S37" s="197"/>
      <c r="T37" s="197"/>
      <c r="U37" s="197"/>
      <c r="V37" s="197"/>
      <c r="W37" s="197"/>
      <c r="X37" s="197"/>
      <c r="Y37" s="223"/>
      <c r="Z37" s="223" t="s">
        <v>164</v>
      </c>
      <c r="AA37" s="197"/>
      <c r="AB37" s="197"/>
      <c r="AC37" s="212" t="s">
        <v>165</v>
      </c>
      <c r="AD37" s="113"/>
      <c r="AE37" s="204"/>
      <c r="AF37" s="24"/>
      <c r="AG37" s="215" t="s">
        <v>51</v>
      </c>
      <c r="AH37" s="222" t="s">
        <v>396</v>
      </c>
      <c r="AI37" s="197"/>
      <c r="AJ37" s="113"/>
      <c r="AK37" s="113"/>
      <c r="AL37" s="113">
        <v>1015</v>
      </c>
      <c r="AM37" s="113"/>
      <c r="AN37" s="201" t="s">
        <v>399</v>
      </c>
      <c r="AO37" s="113"/>
      <c r="AP37" s="113"/>
      <c r="AQ37" s="212"/>
      <c r="AR37" s="38"/>
    </row>
    <row r="38" spans="1:45" ht="15" customHeight="1" x14ac:dyDescent="0.25">
      <c r="A38" s="2"/>
      <c r="B38" s="52" t="s">
        <v>25</v>
      </c>
      <c r="C38" s="53"/>
      <c r="D38" s="54"/>
      <c r="E38" s="18">
        <f>SUM(E35:E37)</f>
        <v>709</v>
      </c>
      <c r="F38" s="18">
        <f>SUM(F35:F37)</f>
        <v>60</v>
      </c>
      <c r="G38" s="18">
        <f>SUM(G35:G37)</f>
        <v>572</v>
      </c>
      <c r="H38" s="18">
        <f>SUM(H35:H37)</f>
        <v>522</v>
      </c>
      <c r="I38" s="18">
        <f>SUM(I35:I37)</f>
        <v>2910</v>
      </c>
      <c r="J38" s="35"/>
      <c r="K38" s="55">
        <f>PRODUCT((F38+G38)/E38)</f>
        <v>0.89139633286318753</v>
      </c>
      <c r="L38" s="55">
        <f>PRODUCT(H38/E38)</f>
        <v>0.73624823695345554</v>
      </c>
      <c r="M38" s="55">
        <f>PRODUCT(I38/E38)</f>
        <v>4.1043723554301836</v>
      </c>
      <c r="N38" s="33">
        <f>PRODUCT(I38/O38)</f>
        <v>0.61166304676795857</v>
      </c>
      <c r="O38" s="24">
        <f>SUM(O35:O37)</f>
        <v>4757.5213434529123</v>
      </c>
      <c r="P38" s="206" t="s">
        <v>10</v>
      </c>
      <c r="Q38" s="224"/>
      <c r="R38" s="207" t="s">
        <v>161</v>
      </c>
      <c r="S38" s="207"/>
      <c r="T38" s="207"/>
      <c r="U38" s="207"/>
      <c r="V38" s="207"/>
      <c r="W38" s="207"/>
      <c r="X38" s="207"/>
      <c r="Y38" s="225"/>
      <c r="Z38" s="225" t="s">
        <v>166</v>
      </c>
      <c r="AA38" s="207"/>
      <c r="AB38" s="207"/>
      <c r="AC38" s="73" t="s">
        <v>167</v>
      </c>
      <c r="AD38" s="216"/>
      <c r="AE38" s="210"/>
      <c r="AF38" s="24"/>
      <c r="AG38" s="206" t="s">
        <v>10</v>
      </c>
      <c r="AH38" s="236" t="s">
        <v>394</v>
      </c>
      <c r="AI38" s="207"/>
      <c r="AJ38" s="216"/>
      <c r="AK38" s="216"/>
      <c r="AL38" s="216">
        <v>1298</v>
      </c>
      <c r="AM38" s="216"/>
      <c r="AN38" s="211" t="s">
        <v>400</v>
      </c>
      <c r="AO38" s="216"/>
      <c r="AP38" s="216"/>
      <c r="AQ38" s="73"/>
      <c r="AR38" s="38"/>
    </row>
    <row r="39" spans="1:45" ht="15" customHeight="1" x14ac:dyDescent="0.25">
      <c r="A39" s="2"/>
      <c r="B39" s="37"/>
      <c r="C39" s="37"/>
      <c r="D39" s="37"/>
      <c r="E39" s="37"/>
      <c r="F39" s="37"/>
      <c r="G39" s="37"/>
      <c r="H39" s="37"/>
      <c r="I39" s="37"/>
      <c r="J39" s="35"/>
      <c r="K39" s="37"/>
      <c r="L39" s="37"/>
      <c r="M39" s="37"/>
      <c r="N39" s="36"/>
      <c r="O39" s="24"/>
      <c r="P39" s="35"/>
      <c r="Q39" s="35"/>
      <c r="R39" s="35"/>
      <c r="S39" s="35"/>
      <c r="T39" s="24"/>
      <c r="U39" s="24"/>
      <c r="V39" s="35"/>
      <c r="W39" s="35"/>
      <c r="X39" s="35"/>
      <c r="Y39" s="24"/>
      <c r="Z39" s="24"/>
      <c r="AA39" s="24"/>
      <c r="AB39" s="24"/>
      <c r="AC39" s="24"/>
      <c r="AD39" s="24"/>
      <c r="AE39" s="24"/>
      <c r="AF39" s="24"/>
      <c r="AG39" s="24"/>
      <c r="AH39" s="56"/>
      <c r="AI39" s="35"/>
      <c r="AJ39" s="35"/>
      <c r="AK39" s="24"/>
      <c r="AL39" s="35"/>
      <c r="AM39" s="35"/>
      <c r="AN39" s="35"/>
      <c r="AO39" s="35"/>
      <c r="AP39" s="35"/>
      <c r="AQ39" s="35"/>
      <c r="AR39" s="38"/>
    </row>
    <row r="40" spans="1:45" s="9" customFormat="1" ht="15" customHeight="1" x14ac:dyDescent="0.25">
      <c r="A40" s="23"/>
      <c r="B40" s="35" t="s">
        <v>70</v>
      </c>
      <c r="C40" s="35"/>
      <c r="D40" s="35" t="s">
        <v>152</v>
      </c>
      <c r="E40" s="35"/>
      <c r="F40" s="35"/>
      <c r="G40" s="35"/>
      <c r="H40" s="35"/>
      <c r="I40" s="35"/>
      <c r="J40" s="35"/>
      <c r="K40" s="35"/>
      <c r="L40" s="35"/>
      <c r="M40" s="35"/>
      <c r="N40" s="35" t="s">
        <v>153</v>
      </c>
      <c r="O40" s="24"/>
      <c r="P40" s="2"/>
      <c r="Q40" s="2"/>
      <c r="R40" s="2"/>
      <c r="S40" s="35"/>
      <c r="T40" s="24" t="e">
        <f>PRODUCT(L40/S40)</f>
        <v>#DIV/0!</v>
      </c>
      <c r="U40" s="35"/>
      <c r="V40" s="35" t="s">
        <v>155</v>
      </c>
      <c r="W40" s="35"/>
      <c r="X40" s="35"/>
      <c r="Y40" s="24"/>
      <c r="Z40" s="24"/>
      <c r="AA40" s="56"/>
      <c r="AB40" s="35"/>
      <c r="AC40" s="35" t="s">
        <v>156</v>
      </c>
      <c r="AD40" s="35"/>
      <c r="AE40" s="35"/>
      <c r="AF40" s="35"/>
      <c r="AG40" s="35"/>
      <c r="AH40" s="35" t="s">
        <v>154</v>
      </c>
      <c r="AI40" s="35"/>
      <c r="AJ40" s="35"/>
      <c r="AK40" s="35"/>
      <c r="AL40" s="35" t="s">
        <v>157</v>
      </c>
      <c r="AM40" s="35"/>
      <c r="AN40" s="35"/>
      <c r="AO40" s="35"/>
      <c r="AP40" s="35"/>
      <c r="AQ40" s="35"/>
      <c r="AR40" s="38"/>
    </row>
    <row r="41" spans="1:45" s="9" customFormat="1" ht="15" customHeight="1" x14ac:dyDescent="0.25">
      <c r="A41" s="23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8"/>
    </row>
    <row r="42" spans="1:45" ht="15" customHeight="1" x14ac:dyDescent="0.2">
      <c r="A42" s="2"/>
      <c r="B42" s="193" t="s">
        <v>323</v>
      </c>
      <c r="C42" s="61"/>
      <c r="D42" s="61"/>
      <c r="E42" s="61"/>
      <c r="F42" s="61" t="s">
        <v>246</v>
      </c>
      <c r="G42" s="61" t="s">
        <v>3</v>
      </c>
      <c r="H42" s="61" t="s">
        <v>5</v>
      </c>
      <c r="I42" s="61" t="s">
        <v>6</v>
      </c>
      <c r="J42" s="61" t="s">
        <v>239</v>
      </c>
      <c r="K42" s="194" t="s">
        <v>16</v>
      </c>
      <c r="L42" s="35"/>
      <c r="M42" s="195" t="s">
        <v>467</v>
      </c>
      <c r="N42" s="62"/>
      <c r="O42" s="62"/>
      <c r="P42" s="61" t="s">
        <v>3</v>
      </c>
      <c r="Q42" s="61" t="s">
        <v>5</v>
      </c>
      <c r="R42" s="61" t="s">
        <v>6</v>
      </c>
      <c r="S42" s="61" t="s">
        <v>239</v>
      </c>
      <c r="T42" s="62"/>
      <c r="U42" s="194" t="s">
        <v>16</v>
      </c>
      <c r="V42" s="35"/>
      <c r="W42" s="195" t="s">
        <v>333</v>
      </c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98"/>
      <c r="AI42" s="193" t="s">
        <v>413</v>
      </c>
      <c r="AJ42" s="61"/>
      <c r="AK42" s="63"/>
      <c r="AL42" s="61" t="s">
        <v>414</v>
      </c>
      <c r="AM42" s="62"/>
      <c r="AN42" s="63" t="s">
        <v>415</v>
      </c>
      <c r="AO42" s="62"/>
      <c r="AP42" s="61" t="s">
        <v>416</v>
      </c>
      <c r="AQ42" s="98"/>
      <c r="AR42" s="24"/>
      <c r="AS42" s="24"/>
    </row>
    <row r="43" spans="1:45" ht="15" customHeight="1" x14ac:dyDescent="0.2">
      <c r="A43" s="2"/>
      <c r="B43" s="196">
        <v>2001</v>
      </c>
      <c r="C43" s="113" t="s">
        <v>59</v>
      </c>
      <c r="D43" s="197" t="s">
        <v>103</v>
      </c>
      <c r="E43" s="113"/>
      <c r="F43" s="113">
        <v>18</v>
      </c>
      <c r="G43" s="113">
        <v>1</v>
      </c>
      <c r="H43" s="198">
        <v>0</v>
      </c>
      <c r="I43" s="198">
        <v>0</v>
      </c>
      <c r="J43" s="198">
        <v>0</v>
      </c>
      <c r="K43" s="199">
        <v>0</v>
      </c>
      <c r="L43" s="35"/>
      <c r="M43" s="200" t="s">
        <v>247</v>
      </c>
      <c r="N43" s="113"/>
      <c r="O43" s="113"/>
      <c r="P43" s="113" t="s">
        <v>468</v>
      </c>
      <c r="Q43" s="113"/>
      <c r="R43" s="113"/>
      <c r="S43" s="113"/>
      <c r="T43" s="113"/>
      <c r="U43" s="212"/>
      <c r="V43" s="35"/>
      <c r="W43" s="200" t="s">
        <v>240</v>
      </c>
      <c r="X43" s="201"/>
      <c r="Y43" s="197"/>
      <c r="Z43" s="197"/>
      <c r="AA43" s="197"/>
      <c r="AB43" s="197"/>
      <c r="AC43" s="197"/>
      <c r="AD43" s="197"/>
      <c r="AE43" s="197"/>
      <c r="AF43" s="197"/>
      <c r="AG43" s="223"/>
      <c r="AH43" s="204"/>
      <c r="AI43" s="196">
        <v>2014</v>
      </c>
      <c r="AJ43" s="205" t="s">
        <v>312</v>
      </c>
      <c r="AK43" s="205"/>
      <c r="AL43" s="238">
        <v>1001.7</v>
      </c>
      <c r="AM43" s="197"/>
      <c r="AN43" s="238">
        <v>47</v>
      </c>
      <c r="AO43" s="113"/>
      <c r="AP43" s="113">
        <v>1</v>
      </c>
      <c r="AQ43" s="204"/>
      <c r="AR43" s="24"/>
      <c r="AS43" s="24"/>
    </row>
    <row r="44" spans="1:45" ht="15" customHeight="1" x14ac:dyDescent="0.2">
      <c r="A44" s="2"/>
      <c r="B44" s="196">
        <v>2002</v>
      </c>
      <c r="C44" s="113" t="s">
        <v>59</v>
      </c>
      <c r="D44" s="197" t="s">
        <v>149</v>
      </c>
      <c r="E44" s="113"/>
      <c r="F44" s="113">
        <v>19</v>
      </c>
      <c r="G44" s="113">
        <v>29</v>
      </c>
      <c r="H44" s="198">
        <v>0.44827586206896552</v>
      </c>
      <c r="I44" s="198">
        <v>0.37931034482758619</v>
      </c>
      <c r="J44" s="198">
        <v>0.82758620689655171</v>
      </c>
      <c r="K44" s="199">
        <v>3.0689655172413794</v>
      </c>
      <c r="L44" s="35"/>
      <c r="M44" s="200" t="s">
        <v>249</v>
      </c>
      <c r="N44" s="113"/>
      <c r="O44" s="113"/>
      <c r="P44" s="113" t="s">
        <v>469</v>
      </c>
      <c r="Q44" s="113" t="s">
        <v>470</v>
      </c>
      <c r="R44" s="113" t="s">
        <v>471</v>
      </c>
      <c r="S44" s="113" t="s">
        <v>472</v>
      </c>
      <c r="T44" s="113"/>
      <c r="U44" s="212" t="s">
        <v>473</v>
      </c>
      <c r="V44" s="35"/>
      <c r="W44" s="202" t="s">
        <v>338</v>
      </c>
      <c r="X44" s="201"/>
      <c r="Y44" s="201" t="s">
        <v>339</v>
      </c>
      <c r="Z44" s="201"/>
      <c r="AA44" s="201"/>
      <c r="AB44" s="201"/>
      <c r="AC44" s="201"/>
      <c r="AD44" s="201"/>
      <c r="AE44" s="201"/>
      <c r="AF44" s="201"/>
      <c r="AG44" s="197" t="s">
        <v>340</v>
      </c>
      <c r="AH44" s="204"/>
      <c r="AI44" s="196">
        <v>2015</v>
      </c>
      <c r="AJ44" s="205" t="s">
        <v>417</v>
      </c>
      <c r="AK44" s="205"/>
      <c r="AL44" s="238">
        <v>1092.3</v>
      </c>
      <c r="AM44" s="201"/>
      <c r="AN44" s="238">
        <f>PRODUCT(AL44-AL43)</f>
        <v>90.599999999999909</v>
      </c>
      <c r="AO44" s="201"/>
      <c r="AP44" s="113"/>
      <c r="AQ44" s="239"/>
      <c r="AR44" s="24"/>
      <c r="AS44" s="24"/>
    </row>
    <row r="45" spans="1:45" ht="15" customHeight="1" x14ac:dyDescent="0.2">
      <c r="A45" s="2"/>
      <c r="B45" s="196">
        <v>2003</v>
      </c>
      <c r="C45" s="113" t="s">
        <v>65</v>
      </c>
      <c r="D45" s="197" t="s">
        <v>103</v>
      </c>
      <c r="E45" s="113"/>
      <c r="F45" s="113">
        <v>20</v>
      </c>
      <c r="G45" s="113">
        <v>1</v>
      </c>
      <c r="H45" s="198">
        <v>0</v>
      </c>
      <c r="I45" s="198">
        <v>0</v>
      </c>
      <c r="J45" s="198">
        <v>0</v>
      </c>
      <c r="K45" s="199">
        <v>0</v>
      </c>
      <c r="L45" s="35"/>
      <c r="M45" s="200" t="s">
        <v>252</v>
      </c>
      <c r="N45" s="113"/>
      <c r="O45" s="113"/>
      <c r="P45" s="113" t="s">
        <v>474</v>
      </c>
      <c r="Q45" s="113" t="s">
        <v>475</v>
      </c>
      <c r="R45" s="113" t="s">
        <v>476</v>
      </c>
      <c r="S45" s="113" t="s">
        <v>477</v>
      </c>
      <c r="T45" s="113"/>
      <c r="U45" s="212" t="s">
        <v>478</v>
      </c>
      <c r="V45" s="35"/>
      <c r="W45" s="202" t="s">
        <v>241</v>
      </c>
      <c r="X45" s="201"/>
      <c r="Y45" s="201" t="s">
        <v>298</v>
      </c>
      <c r="Z45" s="197"/>
      <c r="AA45" s="197"/>
      <c r="AB45" s="197"/>
      <c r="AC45" s="201"/>
      <c r="AD45" s="197"/>
      <c r="AE45" s="197"/>
      <c r="AF45" s="197"/>
      <c r="AG45" s="197" t="s">
        <v>297</v>
      </c>
      <c r="AH45" s="204"/>
      <c r="AI45" s="196">
        <v>2016</v>
      </c>
      <c r="AJ45" s="205" t="s">
        <v>418</v>
      </c>
      <c r="AK45" s="205"/>
      <c r="AL45" s="238">
        <v>1204.7</v>
      </c>
      <c r="AM45" s="201"/>
      <c r="AN45" s="238">
        <f t="shared" ref="AN45:AN51" si="4">PRODUCT(AL45-AL44)</f>
        <v>112.40000000000009</v>
      </c>
      <c r="AO45" s="201"/>
      <c r="AP45" s="113">
        <v>2</v>
      </c>
      <c r="AQ45" s="239"/>
      <c r="AR45" s="24"/>
      <c r="AS45" s="24"/>
    </row>
    <row r="46" spans="1:45" ht="15" customHeight="1" x14ac:dyDescent="0.2">
      <c r="A46" s="2"/>
      <c r="B46" s="196">
        <v>2004</v>
      </c>
      <c r="C46" s="113" t="s">
        <v>146</v>
      </c>
      <c r="D46" s="197" t="s">
        <v>103</v>
      </c>
      <c r="E46" s="113"/>
      <c r="F46" s="113">
        <v>21</v>
      </c>
      <c r="G46" s="113">
        <v>28</v>
      </c>
      <c r="H46" s="198">
        <v>0.14285714285714285</v>
      </c>
      <c r="I46" s="198">
        <v>0.21428571428571427</v>
      </c>
      <c r="J46" s="198">
        <v>0.35714285714285715</v>
      </c>
      <c r="K46" s="199">
        <v>1.5714285714285714</v>
      </c>
      <c r="L46" s="35"/>
      <c r="M46" s="200" t="s">
        <v>255</v>
      </c>
      <c r="N46" s="113"/>
      <c r="O46" s="113"/>
      <c r="P46" s="113" t="s">
        <v>479</v>
      </c>
      <c r="Q46" s="113" t="s">
        <v>480</v>
      </c>
      <c r="R46" s="113" t="s">
        <v>481</v>
      </c>
      <c r="S46" s="113" t="s">
        <v>482</v>
      </c>
      <c r="T46" s="113"/>
      <c r="U46" s="212" t="s">
        <v>483</v>
      </c>
      <c r="V46" s="35"/>
      <c r="W46" s="202" t="s">
        <v>242</v>
      </c>
      <c r="X46" s="201"/>
      <c r="Y46" s="201" t="s">
        <v>300</v>
      </c>
      <c r="Z46" s="197"/>
      <c r="AA46" s="197"/>
      <c r="AB46" s="197"/>
      <c r="AC46" s="201"/>
      <c r="AD46" s="197"/>
      <c r="AE46" s="197"/>
      <c r="AF46" s="197"/>
      <c r="AG46" s="197" t="s">
        <v>299</v>
      </c>
      <c r="AH46" s="204"/>
      <c r="AI46" s="196">
        <v>2017</v>
      </c>
      <c r="AJ46" s="205" t="s">
        <v>355</v>
      </c>
      <c r="AK46" s="205"/>
      <c r="AL46" s="238">
        <v>1326.3</v>
      </c>
      <c r="AM46" s="201"/>
      <c r="AN46" s="238">
        <f t="shared" si="4"/>
        <v>121.59999999999991</v>
      </c>
      <c r="AO46" s="201"/>
      <c r="AP46" s="113"/>
      <c r="AQ46" s="239"/>
      <c r="AR46" s="24"/>
      <c r="AS46" s="24"/>
    </row>
    <row r="47" spans="1:45" ht="15" customHeight="1" x14ac:dyDescent="0.2">
      <c r="A47" s="2"/>
      <c r="B47" s="196">
        <v>2005</v>
      </c>
      <c r="C47" s="113" t="s">
        <v>150</v>
      </c>
      <c r="D47" s="197" t="s">
        <v>103</v>
      </c>
      <c r="E47" s="113"/>
      <c r="F47" s="113">
        <v>22</v>
      </c>
      <c r="G47" s="113">
        <v>17</v>
      </c>
      <c r="H47" s="198">
        <v>0.47058823529411764</v>
      </c>
      <c r="I47" s="198">
        <v>0.52941176470588236</v>
      </c>
      <c r="J47" s="198">
        <v>1</v>
      </c>
      <c r="K47" s="199">
        <v>2.5882352941176472</v>
      </c>
      <c r="L47" s="35"/>
      <c r="M47" s="200" t="s">
        <v>258</v>
      </c>
      <c r="N47" s="113"/>
      <c r="O47" s="113"/>
      <c r="P47" s="113" t="s">
        <v>484</v>
      </c>
      <c r="Q47" s="113" t="s">
        <v>485</v>
      </c>
      <c r="R47" s="113" t="s">
        <v>486</v>
      </c>
      <c r="S47" s="113" t="s">
        <v>487</v>
      </c>
      <c r="T47" s="113"/>
      <c r="U47" s="212" t="s">
        <v>488</v>
      </c>
      <c r="V47" s="35"/>
      <c r="W47" s="202" t="s">
        <v>329</v>
      </c>
      <c r="X47" s="201"/>
      <c r="Y47" s="201" t="s">
        <v>423</v>
      </c>
      <c r="Z47" s="197"/>
      <c r="AA47" s="197"/>
      <c r="AB47" s="197"/>
      <c r="AC47" s="201"/>
      <c r="AD47" s="197"/>
      <c r="AE47" s="197"/>
      <c r="AF47" s="197"/>
      <c r="AG47" s="197" t="s">
        <v>424</v>
      </c>
      <c r="AH47" s="204"/>
      <c r="AI47" s="196">
        <v>2018</v>
      </c>
      <c r="AJ47" s="205" t="s">
        <v>266</v>
      </c>
      <c r="AK47" s="205"/>
      <c r="AL47" s="237">
        <v>1521.3</v>
      </c>
      <c r="AM47" s="201"/>
      <c r="AN47" s="238">
        <f t="shared" si="4"/>
        <v>195</v>
      </c>
      <c r="AO47" s="201"/>
      <c r="AP47" s="113">
        <v>3</v>
      </c>
      <c r="AQ47" s="239"/>
      <c r="AR47" s="24"/>
      <c r="AS47" s="24"/>
    </row>
    <row r="48" spans="1:45" ht="15" customHeight="1" x14ac:dyDescent="0.2">
      <c r="A48" s="2"/>
      <c r="B48" s="196">
        <v>2006</v>
      </c>
      <c r="C48" s="113" t="s">
        <v>59</v>
      </c>
      <c r="D48" s="197" t="s">
        <v>103</v>
      </c>
      <c r="E48" s="113"/>
      <c r="F48" s="113">
        <v>23</v>
      </c>
      <c r="G48" s="113">
        <v>22</v>
      </c>
      <c r="H48" s="198">
        <v>9.0909090909090912E-2</v>
      </c>
      <c r="I48" s="198">
        <v>0.77272727272727271</v>
      </c>
      <c r="J48" s="198">
        <v>0.86363636363636365</v>
      </c>
      <c r="K48" s="199">
        <v>3.0454545454545454</v>
      </c>
      <c r="L48" s="35"/>
      <c r="M48" s="200" t="s">
        <v>261</v>
      </c>
      <c r="N48" s="113"/>
      <c r="O48" s="113"/>
      <c r="P48" s="113" t="s">
        <v>489</v>
      </c>
      <c r="Q48" s="113" t="s">
        <v>490</v>
      </c>
      <c r="R48" s="113" t="s">
        <v>491</v>
      </c>
      <c r="S48" s="113" t="s">
        <v>492</v>
      </c>
      <c r="T48" s="113"/>
      <c r="U48" s="212" t="s">
        <v>493</v>
      </c>
      <c r="V48" s="35"/>
      <c r="W48" s="202"/>
      <c r="X48" s="201"/>
      <c r="Y48" s="201"/>
      <c r="Z48" s="197"/>
      <c r="AA48" s="197"/>
      <c r="AB48" s="197"/>
      <c r="AC48" s="201"/>
      <c r="AD48" s="197"/>
      <c r="AE48" s="197"/>
      <c r="AF48" s="197"/>
      <c r="AG48" s="197"/>
      <c r="AH48" s="204"/>
      <c r="AI48" s="196">
        <v>2019</v>
      </c>
      <c r="AJ48" s="205" t="s">
        <v>360</v>
      </c>
      <c r="AK48" s="205"/>
      <c r="AL48" s="237">
        <v>1665.3</v>
      </c>
      <c r="AM48" s="201"/>
      <c r="AN48" s="238">
        <f t="shared" si="4"/>
        <v>144</v>
      </c>
      <c r="AO48" s="201"/>
      <c r="AP48" s="113"/>
      <c r="AQ48" s="239"/>
      <c r="AR48" s="24"/>
      <c r="AS48" s="24"/>
    </row>
    <row r="49" spans="1:45" ht="15" customHeight="1" x14ac:dyDescent="0.2">
      <c r="A49" s="2"/>
      <c r="B49" s="196">
        <v>2007</v>
      </c>
      <c r="C49" s="113" t="s">
        <v>65</v>
      </c>
      <c r="D49" s="197" t="s">
        <v>103</v>
      </c>
      <c r="E49" s="113"/>
      <c r="F49" s="113">
        <v>24</v>
      </c>
      <c r="G49" s="113">
        <v>26</v>
      </c>
      <c r="H49" s="198">
        <v>0.5</v>
      </c>
      <c r="I49" s="198">
        <v>0.88461538461538458</v>
      </c>
      <c r="J49" s="198">
        <v>1.3846153846153846</v>
      </c>
      <c r="K49" s="199">
        <v>5.0769230769230766</v>
      </c>
      <c r="L49" s="35"/>
      <c r="M49" s="200" t="s">
        <v>264</v>
      </c>
      <c r="N49" s="113"/>
      <c r="O49" s="113"/>
      <c r="P49" s="113" t="s">
        <v>494</v>
      </c>
      <c r="Q49" s="113" t="s">
        <v>495</v>
      </c>
      <c r="R49" s="113" t="s">
        <v>496</v>
      </c>
      <c r="S49" s="113" t="s">
        <v>497</v>
      </c>
      <c r="T49" s="113"/>
      <c r="U49" s="212" t="s">
        <v>498</v>
      </c>
      <c r="V49" s="35"/>
      <c r="W49" s="200" t="s">
        <v>335</v>
      </c>
      <c r="X49" s="201"/>
      <c r="Y49" s="201"/>
      <c r="Z49" s="197"/>
      <c r="AA49" s="197"/>
      <c r="AB49" s="197"/>
      <c r="AC49" s="201"/>
      <c r="AD49" s="197"/>
      <c r="AE49" s="197"/>
      <c r="AF49" s="197"/>
      <c r="AG49" s="197"/>
      <c r="AH49" s="204"/>
      <c r="AI49" s="196">
        <v>2020</v>
      </c>
      <c r="AJ49" s="113" t="s">
        <v>288</v>
      </c>
      <c r="AK49" s="205"/>
      <c r="AL49" s="237">
        <v>1781</v>
      </c>
      <c r="AM49" s="201"/>
      <c r="AN49" s="238">
        <f t="shared" si="4"/>
        <v>115.70000000000005</v>
      </c>
      <c r="AO49" s="201"/>
      <c r="AP49" s="113"/>
      <c r="AQ49" s="239"/>
      <c r="AR49" s="24"/>
      <c r="AS49" s="24"/>
    </row>
    <row r="50" spans="1:45" ht="15" customHeight="1" x14ac:dyDescent="0.2">
      <c r="A50" s="2"/>
      <c r="B50" s="196">
        <v>2008</v>
      </c>
      <c r="C50" s="113" t="s">
        <v>150</v>
      </c>
      <c r="D50" s="197" t="s">
        <v>103</v>
      </c>
      <c r="E50" s="113"/>
      <c r="F50" s="113">
        <v>25</v>
      </c>
      <c r="G50" s="113">
        <v>23</v>
      </c>
      <c r="H50" s="198">
        <v>0.17391304347826086</v>
      </c>
      <c r="I50" s="232">
        <v>1.5217391304347827</v>
      </c>
      <c r="J50" s="198">
        <v>1.6956521739130435</v>
      </c>
      <c r="K50" s="199">
        <v>4.7826086956521738</v>
      </c>
      <c r="L50" s="35"/>
      <c r="M50" s="200" t="s">
        <v>268</v>
      </c>
      <c r="N50" s="113"/>
      <c r="O50" s="113"/>
      <c r="P50" s="113" t="s">
        <v>499</v>
      </c>
      <c r="Q50" s="113" t="s">
        <v>500</v>
      </c>
      <c r="R50" s="113" t="s">
        <v>501</v>
      </c>
      <c r="S50" s="113" t="s">
        <v>502</v>
      </c>
      <c r="T50" s="113"/>
      <c r="U50" s="212" t="s">
        <v>503</v>
      </c>
      <c r="V50" s="35"/>
      <c r="W50" s="202" t="s">
        <v>336</v>
      </c>
      <c r="X50" s="201"/>
      <c r="Y50" s="201" t="s">
        <v>343</v>
      </c>
      <c r="Z50" s="201"/>
      <c r="AA50" s="201"/>
      <c r="AB50" s="201"/>
      <c r="AC50" s="201"/>
      <c r="AD50" s="201"/>
      <c r="AE50" s="201"/>
      <c r="AF50" s="201"/>
      <c r="AG50" s="197" t="s">
        <v>341</v>
      </c>
      <c r="AH50" s="199">
        <v>7.6923076923076927E-2</v>
      </c>
      <c r="AI50" s="196">
        <v>2021</v>
      </c>
      <c r="AJ50" s="113" t="s">
        <v>366</v>
      </c>
      <c r="AK50" s="205"/>
      <c r="AL50" s="237">
        <v>1917.3</v>
      </c>
      <c r="AM50" s="201"/>
      <c r="AN50" s="238">
        <f t="shared" si="4"/>
        <v>136.29999999999995</v>
      </c>
      <c r="AO50" s="201"/>
      <c r="AP50" s="113">
        <v>4</v>
      </c>
      <c r="AQ50" s="239"/>
      <c r="AR50" s="24"/>
      <c r="AS50" s="24"/>
    </row>
    <row r="51" spans="1:45" ht="15" customHeight="1" x14ac:dyDescent="0.2">
      <c r="A51" s="2"/>
      <c r="B51" s="196">
        <v>2009</v>
      </c>
      <c r="C51" s="113" t="s">
        <v>63</v>
      </c>
      <c r="D51" s="197" t="s">
        <v>82</v>
      </c>
      <c r="E51" s="113"/>
      <c r="F51" s="113">
        <v>26</v>
      </c>
      <c r="G51" s="113">
        <v>24</v>
      </c>
      <c r="H51" s="198">
        <v>0.29166666666666669</v>
      </c>
      <c r="I51" s="198">
        <v>1.4583333333333333</v>
      </c>
      <c r="J51" s="198">
        <v>1.75</v>
      </c>
      <c r="K51" s="199">
        <v>4.75</v>
      </c>
      <c r="L51" s="35"/>
      <c r="M51" s="200" t="s">
        <v>270</v>
      </c>
      <c r="N51" s="113"/>
      <c r="O51" s="113"/>
      <c r="P51" s="113" t="s">
        <v>504</v>
      </c>
      <c r="Q51" s="113" t="s">
        <v>505</v>
      </c>
      <c r="R51" s="113" t="s">
        <v>506</v>
      </c>
      <c r="S51" s="113" t="s">
        <v>507</v>
      </c>
      <c r="T51" s="113"/>
      <c r="U51" s="212" t="s">
        <v>508</v>
      </c>
      <c r="V51" s="35"/>
      <c r="W51" s="202" t="s">
        <v>337</v>
      </c>
      <c r="X51" s="201"/>
      <c r="Y51" s="201" t="s">
        <v>344</v>
      </c>
      <c r="Z51" s="201"/>
      <c r="AA51" s="201"/>
      <c r="AB51" s="201"/>
      <c r="AC51" s="201"/>
      <c r="AD51" s="201"/>
      <c r="AE51" s="201"/>
      <c r="AF51" s="201"/>
      <c r="AG51" s="197" t="s">
        <v>342</v>
      </c>
      <c r="AH51" s="199">
        <v>7.5949367088607597E-2</v>
      </c>
      <c r="AI51" s="196">
        <v>2022</v>
      </c>
      <c r="AJ51" s="205" t="s">
        <v>193</v>
      </c>
      <c r="AK51" s="205"/>
      <c r="AL51" s="237">
        <v>2035</v>
      </c>
      <c r="AM51" s="201"/>
      <c r="AN51" s="238">
        <f t="shared" si="4"/>
        <v>117.70000000000005</v>
      </c>
      <c r="AO51" s="201"/>
      <c r="AP51" s="113"/>
      <c r="AQ51" s="239"/>
      <c r="AR51" s="24"/>
      <c r="AS51" s="24"/>
    </row>
    <row r="52" spans="1:45" ht="15" customHeight="1" x14ac:dyDescent="0.2">
      <c r="A52" s="2"/>
      <c r="B52" s="196">
        <v>2010</v>
      </c>
      <c r="C52" s="113" t="s">
        <v>63</v>
      </c>
      <c r="D52" s="197" t="s">
        <v>82</v>
      </c>
      <c r="E52" s="113"/>
      <c r="F52" s="113">
        <v>27</v>
      </c>
      <c r="G52" s="113">
        <v>26</v>
      </c>
      <c r="H52" s="198">
        <v>0.11538461538461539</v>
      </c>
      <c r="I52" s="198">
        <v>1.2307692307692308</v>
      </c>
      <c r="J52" s="198">
        <v>1.3461538461538463</v>
      </c>
      <c r="K52" s="199">
        <v>4.884615384615385</v>
      </c>
      <c r="L52" s="35"/>
      <c r="M52" s="200" t="s">
        <v>273</v>
      </c>
      <c r="N52" s="113"/>
      <c r="O52" s="113"/>
      <c r="P52" s="113" t="s">
        <v>509</v>
      </c>
      <c r="Q52" s="113" t="s">
        <v>510</v>
      </c>
      <c r="R52" s="113" t="s">
        <v>511</v>
      </c>
      <c r="S52" s="113" t="s">
        <v>512</v>
      </c>
      <c r="T52" s="113"/>
      <c r="U52" s="212" t="s">
        <v>513</v>
      </c>
      <c r="V52" s="35"/>
      <c r="W52" s="202" t="s">
        <v>372</v>
      </c>
      <c r="X52" s="201"/>
      <c r="Y52" s="201" t="s">
        <v>402</v>
      </c>
      <c r="Z52" s="201"/>
      <c r="AA52" s="201"/>
      <c r="AB52" s="201"/>
      <c r="AC52" s="201"/>
      <c r="AD52" s="201"/>
      <c r="AE52" s="201"/>
      <c r="AF52" s="201"/>
      <c r="AG52" s="197" t="s">
        <v>373</v>
      </c>
      <c r="AH52" s="199">
        <v>0.09</v>
      </c>
      <c r="AI52" s="196">
        <v>2023</v>
      </c>
      <c r="AJ52" s="205" t="s">
        <v>201</v>
      </c>
      <c r="AK52" s="205"/>
      <c r="AL52" s="237">
        <v>2155.6999999999998</v>
      </c>
      <c r="AM52" s="201"/>
      <c r="AN52" s="238">
        <f t="shared" ref="AN52" si="5">PRODUCT(AL52-AL51)</f>
        <v>120.69999999999982</v>
      </c>
      <c r="AO52" s="201"/>
      <c r="AP52" s="113"/>
      <c r="AQ52" s="239"/>
      <c r="AR52" s="24"/>
      <c r="AS52" s="24"/>
    </row>
    <row r="53" spans="1:45" ht="15" customHeight="1" x14ac:dyDescent="0.2">
      <c r="A53" s="2"/>
      <c r="B53" s="196">
        <v>2011</v>
      </c>
      <c r="C53" s="113" t="s">
        <v>56</v>
      </c>
      <c r="D53" s="197" t="s">
        <v>82</v>
      </c>
      <c r="E53" s="113"/>
      <c r="F53" s="113">
        <v>28</v>
      </c>
      <c r="G53" s="113">
        <v>26</v>
      </c>
      <c r="H53" s="198">
        <v>0.42307692307692307</v>
      </c>
      <c r="I53" s="198">
        <v>1.0769230769230769</v>
      </c>
      <c r="J53" s="198">
        <v>1.5</v>
      </c>
      <c r="K53" s="233">
        <v>5.884615384615385</v>
      </c>
      <c r="L53" s="35"/>
      <c r="M53" s="200" t="s">
        <v>276</v>
      </c>
      <c r="N53" s="113"/>
      <c r="O53" s="113"/>
      <c r="P53" s="113" t="s">
        <v>514</v>
      </c>
      <c r="Q53" s="113" t="s">
        <v>515</v>
      </c>
      <c r="R53" s="113" t="s">
        <v>516</v>
      </c>
      <c r="S53" s="113" t="s">
        <v>517</v>
      </c>
      <c r="T53" s="113"/>
      <c r="U53" s="212" t="s">
        <v>518</v>
      </c>
      <c r="V53" s="35"/>
      <c r="W53" s="265" t="s">
        <v>464</v>
      </c>
      <c r="X53" s="201"/>
      <c r="Y53" s="201" t="s">
        <v>466</v>
      </c>
      <c r="Z53" s="201"/>
      <c r="AA53" s="201"/>
      <c r="AB53" s="201"/>
      <c r="AC53" s="201"/>
      <c r="AD53" s="201"/>
      <c r="AE53" s="201"/>
      <c r="AF53" s="201"/>
      <c r="AG53" s="197" t="s">
        <v>373</v>
      </c>
      <c r="AH53" s="199">
        <v>0.09</v>
      </c>
      <c r="AI53" s="196"/>
      <c r="AJ53" s="205"/>
      <c r="AK53" s="205"/>
      <c r="AL53" s="237"/>
      <c r="AM53" s="201"/>
      <c r="AN53" s="238"/>
      <c r="AO53" s="201"/>
      <c r="AP53" s="113"/>
      <c r="AQ53" s="239"/>
      <c r="AR53" s="24"/>
      <c r="AS53" s="24"/>
    </row>
    <row r="54" spans="1:45" ht="15" customHeight="1" x14ac:dyDescent="0.2">
      <c r="A54" s="2"/>
      <c r="B54" s="196">
        <v>2012</v>
      </c>
      <c r="C54" s="113" t="s">
        <v>58</v>
      </c>
      <c r="D54" s="197" t="s">
        <v>151</v>
      </c>
      <c r="E54" s="113"/>
      <c r="F54" s="113">
        <v>29</v>
      </c>
      <c r="G54" s="113">
        <v>26</v>
      </c>
      <c r="H54" s="198">
        <v>0.46153846153846156</v>
      </c>
      <c r="I54" s="198">
        <v>1</v>
      </c>
      <c r="J54" s="198">
        <v>1.4615384615384615</v>
      </c>
      <c r="K54" s="199">
        <v>5</v>
      </c>
      <c r="L54" s="35"/>
      <c r="M54" s="200" t="s">
        <v>278</v>
      </c>
      <c r="N54" s="113"/>
      <c r="O54" s="113"/>
      <c r="P54" s="113" t="s">
        <v>519</v>
      </c>
      <c r="Q54" s="113" t="s">
        <v>520</v>
      </c>
      <c r="R54" s="113" t="s">
        <v>521</v>
      </c>
      <c r="S54" s="113" t="s">
        <v>522</v>
      </c>
      <c r="T54" s="113"/>
      <c r="U54" s="212" t="s">
        <v>523</v>
      </c>
      <c r="V54" s="35"/>
      <c r="W54" s="202"/>
      <c r="X54" s="201"/>
      <c r="Y54" s="201"/>
      <c r="Z54" s="197"/>
      <c r="AA54" s="197"/>
      <c r="AB54" s="197"/>
      <c r="AC54" s="201"/>
      <c r="AD54" s="197"/>
      <c r="AE54" s="197"/>
      <c r="AF54" s="197"/>
      <c r="AG54" s="197"/>
      <c r="AH54" s="204"/>
      <c r="AI54" s="193" t="s">
        <v>1272</v>
      </c>
      <c r="AJ54" s="61"/>
      <c r="AK54" s="62"/>
      <c r="AL54" s="61"/>
      <c r="AM54" s="61"/>
      <c r="AN54" s="62"/>
      <c r="AO54" s="62"/>
      <c r="AP54" s="62"/>
      <c r="AQ54" s="98"/>
      <c r="AR54" s="24"/>
      <c r="AS54" s="24"/>
    </row>
    <row r="55" spans="1:45" ht="15" customHeight="1" x14ac:dyDescent="0.2">
      <c r="A55" s="2"/>
      <c r="B55" s="196">
        <v>2013</v>
      </c>
      <c r="C55" s="113" t="s">
        <v>59</v>
      </c>
      <c r="D55" s="197" t="s">
        <v>151</v>
      </c>
      <c r="E55" s="113"/>
      <c r="F55" s="113">
        <v>30</v>
      </c>
      <c r="G55" s="113">
        <v>25</v>
      </c>
      <c r="H55" s="198">
        <v>1.28</v>
      </c>
      <c r="I55" s="198">
        <v>0.36</v>
      </c>
      <c r="J55" s="198">
        <v>1.64</v>
      </c>
      <c r="K55" s="199">
        <v>3.96</v>
      </c>
      <c r="L55" s="35"/>
      <c r="M55" s="200" t="s">
        <v>280</v>
      </c>
      <c r="N55" s="113"/>
      <c r="O55" s="113"/>
      <c r="P55" s="113" t="s">
        <v>357</v>
      </c>
      <c r="Q55" s="113" t="s">
        <v>524</v>
      </c>
      <c r="R55" s="113" t="s">
        <v>319</v>
      </c>
      <c r="S55" s="113" t="s">
        <v>525</v>
      </c>
      <c r="T55" s="113"/>
      <c r="U55" s="212" t="s">
        <v>526</v>
      </c>
      <c r="V55" s="35"/>
      <c r="W55" s="202" t="s">
        <v>243</v>
      </c>
      <c r="X55" s="201"/>
      <c r="Y55" s="201"/>
      <c r="Z55" s="197"/>
      <c r="AA55" s="197"/>
      <c r="AB55" s="197"/>
      <c r="AC55" s="201"/>
      <c r="AD55" s="197"/>
      <c r="AE55" s="197"/>
      <c r="AF55" s="197"/>
      <c r="AG55" s="201"/>
      <c r="AH55" s="204"/>
      <c r="AI55" s="196">
        <v>5648</v>
      </c>
      <c r="AJ55" s="201" t="s">
        <v>365</v>
      </c>
      <c r="AK55" s="197"/>
      <c r="AL55" s="113"/>
      <c r="AM55" s="113"/>
      <c r="AN55" s="113"/>
      <c r="AO55" s="113"/>
      <c r="AP55" s="113"/>
      <c r="AQ55" s="204"/>
      <c r="AR55" s="24"/>
      <c r="AS55" s="24"/>
    </row>
    <row r="56" spans="1:45" ht="15" customHeight="1" x14ac:dyDescent="0.2">
      <c r="A56" s="2"/>
      <c r="B56" s="196">
        <v>2014</v>
      </c>
      <c r="C56" s="113" t="s">
        <v>146</v>
      </c>
      <c r="D56" s="197" t="s">
        <v>151</v>
      </c>
      <c r="E56" s="113"/>
      <c r="F56" s="113">
        <v>31</v>
      </c>
      <c r="G56" s="113">
        <v>21</v>
      </c>
      <c r="H56" s="198">
        <v>0.5714285714285714</v>
      </c>
      <c r="I56" s="198">
        <v>0.38095238095238093</v>
      </c>
      <c r="J56" s="198">
        <v>0.95238095238095233</v>
      </c>
      <c r="K56" s="199">
        <v>3.4285714285714284</v>
      </c>
      <c r="L56" s="35"/>
      <c r="M56" s="200" t="s">
        <v>282</v>
      </c>
      <c r="N56" s="113"/>
      <c r="O56" s="113"/>
      <c r="P56" s="113" t="s">
        <v>527</v>
      </c>
      <c r="Q56" s="113" t="s">
        <v>528</v>
      </c>
      <c r="R56" s="113" t="s">
        <v>354</v>
      </c>
      <c r="S56" s="113" t="s">
        <v>519</v>
      </c>
      <c r="T56" s="113"/>
      <c r="U56" s="212" t="s">
        <v>521</v>
      </c>
      <c r="V56" s="35"/>
      <c r="W56" s="202" t="s">
        <v>338</v>
      </c>
      <c r="X56" s="201"/>
      <c r="Y56" s="201" t="s">
        <v>345</v>
      </c>
      <c r="Z56" s="201"/>
      <c r="AA56" s="201"/>
      <c r="AB56" s="201"/>
      <c r="AC56" s="201"/>
      <c r="AD56" s="201"/>
      <c r="AE56" s="201"/>
      <c r="AF56" s="201"/>
      <c r="AG56" s="201" t="s">
        <v>346</v>
      </c>
      <c r="AH56" s="199">
        <v>0.54054054054054057</v>
      </c>
      <c r="AI56" s="196"/>
      <c r="AJ56" s="113"/>
      <c r="AK56" s="197"/>
      <c r="AL56" s="113"/>
      <c r="AM56" s="113"/>
      <c r="AN56" s="223"/>
      <c r="AO56" s="197"/>
      <c r="AP56" s="241"/>
      <c r="AQ56" s="204"/>
      <c r="AR56" s="24"/>
      <c r="AS56" s="24"/>
    </row>
    <row r="57" spans="1:45" ht="15" customHeight="1" x14ac:dyDescent="0.2">
      <c r="A57" s="2"/>
      <c r="B57" s="196">
        <v>2015</v>
      </c>
      <c r="C57" s="113" t="s">
        <v>57</v>
      </c>
      <c r="D57" s="197" t="s">
        <v>82</v>
      </c>
      <c r="E57" s="113"/>
      <c r="F57" s="113">
        <v>32</v>
      </c>
      <c r="G57" s="113">
        <v>30</v>
      </c>
      <c r="H57" s="198">
        <v>0.46666666666666667</v>
      </c>
      <c r="I57" s="198">
        <v>0.93333333333333335</v>
      </c>
      <c r="J57" s="198">
        <v>1.4</v>
      </c>
      <c r="K57" s="199">
        <v>4.333333333333333</v>
      </c>
      <c r="L57" s="35"/>
      <c r="M57" s="200" t="s">
        <v>284</v>
      </c>
      <c r="N57" s="113"/>
      <c r="O57" s="113"/>
      <c r="P57" s="113" t="s">
        <v>359</v>
      </c>
      <c r="Q57" s="113" t="s">
        <v>529</v>
      </c>
      <c r="R57" s="113" t="s">
        <v>355</v>
      </c>
      <c r="S57" s="113" t="s">
        <v>357</v>
      </c>
      <c r="T57" s="213"/>
      <c r="U57" s="212" t="s">
        <v>361</v>
      </c>
      <c r="V57" s="35"/>
      <c r="W57" s="202" t="s">
        <v>241</v>
      </c>
      <c r="X57" s="201"/>
      <c r="Y57" s="201" t="s">
        <v>302</v>
      </c>
      <c r="Z57" s="197"/>
      <c r="AA57" s="197"/>
      <c r="AB57" s="197"/>
      <c r="AC57" s="201"/>
      <c r="AD57" s="197"/>
      <c r="AE57" s="197"/>
      <c r="AF57" s="197"/>
      <c r="AG57" s="197" t="s">
        <v>301</v>
      </c>
      <c r="AH57" s="199">
        <f>PRODUCT(300/413)</f>
        <v>0.72639225181598066</v>
      </c>
      <c r="AI57" s="193" t="s">
        <v>1273</v>
      </c>
      <c r="AJ57" s="61"/>
      <c r="AK57" s="62"/>
      <c r="AL57" s="61"/>
      <c r="AM57" s="61"/>
      <c r="AN57" s="62"/>
      <c r="AO57" s="62"/>
      <c r="AP57" s="62"/>
      <c r="AQ57" s="98"/>
      <c r="AR57" s="24"/>
      <c r="AS57" s="24"/>
    </row>
    <row r="58" spans="1:45" ht="15" customHeight="1" x14ac:dyDescent="0.2">
      <c r="A58" s="2"/>
      <c r="B58" s="196">
        <v>2016</v>
      </c>
      <c r="C58" s="113" t="s">
        <v>56</v>
      </c>
      <c r="D58" s="197" t="s">
        <v>82</v>
      </c>
      <c r="E58" s="113"/>
      <c r="F58" s="113">
        <v>33</v>
      </c>
      <c r="G58" s="113">
        <v>28</v>
      </c>
      <c r="H58" s="198">
        <v>1.6785714285714286</v>
      </c>
      <c r="I58" s="198">
        <v>0.8928571428571429</v>
      </c>
      <c r="J58" s="198">
        <v>2.5714285714285716</v>
      </c>
      <c r="K58" s="199">
        <v>5</v>
      </c>
      <c r="L58" s="35"/>
      <c r="M58" s="200" t="s">
        <v>286</v>
      </c>
      <c r="N58" s="113"/>
      <c r="O58" s="113"/>
      <c r="P58" s="113" t="s">
        <v>322</v>
      </c>
      <c r="Q58" s="113" t="s">
        <v>530</v>
      </c>
      <c r="R58" s="113" t="s">
        <v>356</v>
      </c>
      <c r="S58" s="113" t="s">
        <v>319</v>
      </c>
      <c r="T58" s="213"/>
      <c r="U58" s="212" t="s">
        <v>356</v>
      </c>
      <c r="V58" s="35"/>
      <c r="W58" s="202" t="s">
        <v>242</v>
      </c>
      <c r="X58" s="201"/>
      <c r="Y58" s="201" t="s">
        <v>374</v>
      </c>
      <c r="Z58" s="197"/>
      <c r="AA58" s="197"/>
      <c r="AB58" s="197"/>
      <c r="AC58" s="201"/>
      <c r="AD58" s="197"/>
      <c r="AE58" s="197"/>
      <c r="AF58" s="197"/>
      <c r="AG58" s="197" t="s">
        <v>465</v>
      </c>
      <c r="AH58" s="199">
        <f>PRODUCT(400/525)</f>
        <v>0.76190476190476186</v>
      </c>
      <c r="AI58" s="196">
        <v>5216</v>
      </c>
      <c r="AJ58" s="201" t="s">
        <v>363</v>
      </c>
      <c r="AK58" s="197"/>
      <c r="AL58" s="113"/>
      <c r="AM58" s="113"/>
      <c r="AN58" s="197"/>
      <c r="AO58" s="197"/>
      <c r="AP58" s="197"/>
      <c r="AQ58" s="204"/>
      <c r="AR58" s="24"/>
      <c r="AS58" s="24"/>
    </row>
    <row r="59" spans="1:45" ht="15" customHeight="1" x14ac:dyDescent="0.2">
      <c r="A59" s="2"/>
      <c r="B59" s="196">
        <v>2017</v>
      </c>
      <c r="C59" s="113" t="s">
        <v>56</v>
      </c>
      <c r="D59" s="197" t="s">
        <v>82</v>
      </c>
      <c r="E59" s="113"/>
      <c r="F59" s="113">
        <v>34</v>
      </c>
      <c r="G59" s="113">
        <v>32</v>
      </c>
      <c r="H59" s="198">
        <v>1.25</v>
      </c>
      <c r="I59" s="198">
        <v>0.6875</v>
      </c>
      <c r="J59" s="198">
        <v>1.9375</v>
      </c>
      <c r="K59" s="199">
        <v>3.5</v>
      </c>
      <c r="L59" s="35"/>
      <c r="M59" s="200" t="s">
        <v>289</v>
      </c>
      <c r="N59" s="113"/>
      <c r="O59" s="113"/>
      <c r="P59" s="113" t="s">
        <v>360</v>
      </c>
      <c r="Q59" s="113" t="s">
        <v>531</v>
      </c>
      <c r="R59" s="113" t="s">
        <v>322</v>
      </c>
      <c r="S59" s="113" t="s">
        <v>358</v>
      </c>
      <c r="T59" s="213"/>
      <c r="U59" s="212" t="s">
        <v>311</v>
      </c>
      <c r="V59" s="35"/>
      <c r="W59" s="196"/>
      <c r="X59" s="201"/>
      <c r="Y59" s="201" t="s">
        <v>244</v>
      </c>
      <c r="Z59" s="197"/>
      <c r="AA59" s="197"/>
      <c r="AB59" s="197"/>
      <c r="AC59" s="201"/>
      <c r="AD59" s="197"/>
      <c r="AE59" s="197"/>
      <c r="AF59" s="197"/>
      <c r="AG59" s="197"/>
      <c r="AH59" s="212"/>
      <c r="AI59" s="197"/>
      <c r="AJ59" s="197"/>
      <c r="AK59" s="197"/>
      <c r="AL59" s="197"/>
      <c r="AM59" s="197"/>
      <c r="AN59" s="197"/>
      <c r="AO59" s="197"/>
      <c r="AP59" s="197"/>
      <c r="AQ59" s="204"/>
      <c r="AR59" s="24"/>
      <c r="AS59" s="24"/>
    </row>
    <row r="60" spans="1:45" ht="15" customHeight="1" x14ac:dyDescent="0.2">
      <c r="A60" s="2"/>
      <c r="B60" s="196">
        <v>2018</v>
      </c>
      <c r="C60" s="113" t="s">
        <v>63</v>
      </c>
      <c r="D60" s="197" t="s">
        <v>82</v>
      </c>
      <c r="E60" s="113"/>
      <c r="F60" s="113">
        <v>35</v>
      </c>
      <c r="G60" s="113">
        <v>31</v>
      </c>
      <c r="H60" s="232">
        <v>2.6129032258064515</v>
      </c>
      <c r="I60" s="198">
        <v>1</v>
      </c>
      <c r="J60" s="232">
        <v>3.6129032258064515</v>
      </c>
      <c r="K60" s="199">
        <v>5.290322580645161</v>
      </c>
      <c r="L60" s="35"/>
      <c r="M60" s="200" t="s">
        <v>291</v>
      </c>
      <c r="N60" s="113"/>
      <c r="O60" s="113"/>
      <c r="P60" s="113" t="s">
        <v>254</v>
      </c>
      <c r="Q60" s="113" t="s">
        <v>353</v>
      </c>
      <c r="R60" s="113" t="s">
        <v>353</v>
      </c>
      <c r="S60" s="113" t="s">
        <v>313</v>
      </c>
      <c r="T60" s="213"/>
      <c r="U60" s="212" t="s">
        <v>251</v>
      </c>
      <c r="V60" s="35"/>
      <c r="W60" s="202" t="s">
        <v>296</v>
      </c>
      <c r="X60" s="201"/>
      <c r="Y60" s="201"/>
      <c r="Z60" s="197"/>
      <c r="AA60" s="197"/>
      <c r="AB60" s="197"/>
      <c r="AC60" s="201"/>
      <c r="AD60" s="197"/>
      <c r="AE60" s="197"/>
      <c r="AF60" s="197"/>
      <c r="AG60" s="201"/>
      <c r="AH60" s="212"/>
      <c r="AI60" s="193" t="s">
        <v>1274</v>
      </c>
      <c r="AJ60" s="63"/>
      <c r="AK60" s="61"/>
      <c r="AL60" s="61"/>
      <c r="AM60" s="61"/>
      <c r="AN60" s="61"/>
      <c r="AO60" s="234"/>
      <c r="AP60" s="62"/>
      <c r="AQ60" s="194"/>
      <c r="AR60" s="24"/>
      <c r="AS60" s="24"/>
    </row>
    <row r="61" spans="1:45" ht="15" customHeight="1" x14ac:dyDescent="0.2">
      <c r="A61" s="2"/>
      <c r="B61" s="196">
        <v>2019</v>
      </c>
      <c r="C61" s="113" t="s">
        <v>65</v>
      </c>
      <c r="D61" s="197" t="s">
        <v>82</v>
      </c>
      <c r="E61" s="113"/>
      <c r="F61" s="113">
        <v>36</v>
      </c>
      <c r="G61" s="113">
        <v>30</v>
      </c>
      <c r="H61" s="198">
        <v>2.2666666666666666</v>
      </c>
      <c r="I61" s="198">
        <v>0.36666666666666664</v>
      </c>
      <c r="J61" s="198">
        <v>2.6333333333333333</v>
      </c>
      <c r="K61" s="199">
        <v>4.5</v>
      </c>
      <c r="L61" s="35"/>
      <c r="M61" s="200" t="s">
        <v>294</v>
      </c>
      <c r="N61" s="113"/>
      <c r="O61" s="113"/>
      <c r="P61" s="113" t="s">
        <v>193</v>
      </c>
      <c r="Q61" s="113" t="s">
        <v>226</v>
      </c>
      <c r="R61" s="113" t="s">
        <v>227</v>
      </c>
      <c r="S61" s="113" t="s">
        <v>235</v>
      </c>
      <c r="T61" s="213"/>
      <c r="U61" s="212" t="s">
        <v>228</v>
      </c>
      <c r="V61" s="35"/>
      <c r="W61" s="202" t="s">
        <v>338</v>
      </c>
      <c r="X61" s="197"/>
      <c r="Y61" s="201" t="s">
        <v>348</v>
      </c>
      <c r="Z61" s="197"/>
      <c r="AA61" s="197"/>
      <c r="AB61" s="197"/>
      <c r="AC61" s="201"/>
      <c r="AD61" s="197"/>
      <c r="AE61" s="197"/>
      <c r="AF61" s="197"/>
      <c r="AG61" s="197" t="s">
        <v>347</v>
      </c>
      <c r="AH61" s="199">
        <v>0.88</v>
      </c>
      <c r="AI61" s="200" t="s">
        <v>1275</v>
      </c>
      <c r="AJ61" s="325">
        <f>SUM(798234+314996)</f>
        <v>1113230</v>
      </c>
      <c r="AK61" s="113"/>
      <c r="AL61" s="205"/>
      <c r="AM61" s="113"/>
      <c r="AN61" s="205"/>
      <c r="AO61" s="113"/>
      <c r="AP61" s="197"/>
      <c r="AQ61" s="212"/>
      <c r="AR61" s="24"/>
      <c r="AS61" s="24"/>
    </row>
    <row r="62" spans="1:45" ht="15" customHeight="1" x14ac:dyDescent="0.2">
      <c r="A62" s="2"/>
      <c r="B62" s="196">
        <v>2020</v>
      </c>
      <c r="C62" s="113" t="s">
        <v>63</v>
      </c>
      <c r="D62" s="197" t="s">
        <v>82</v>
      </c>
      <c r="E62" s="113"/>
      <c r="F62" s="113">
        <v>37</v>
      </c>
      <c r="G62" s="113">
        <v>24</v>
      </c>
      <c r="H62" s="198">
        <f t="shared" ref="H62:H64" si="6">PRODUCT((F26+G26)/E26)</f>
        <v>1.5</v>
      </c>
      <c r="I62" s="198">
        <f t="shared" ref="I62:I64" si="7">PRODUCT(H26/E26)</f>
        <v>0.83333333333333337</v>
      </c>
      <c r="J62" s="198">
        <f t="shared" ref="J62:J64" si="8">PRODUCT(F26+G26+H26)/E26</f>
        <v>2.3333333333333335</v>
      </c>
      <c r="K62" s="199">
        <f t="shared" ref="K62:K64" si="9">PRODUCT(I26/E26)</f>
        <v>4.541666666666667</v>
      </c>
      <c r="L62" s="35"/>
      <c r="M62" s="200" t="s">
        <v>371</v>
      </c>
      <c r="N62" s="113"/>
      <c r="O62" s="113"/>
      <c r="P62" s="113" t="s">
        <v>193</v>
      </c>
      <c r="Q62" s="113" t="s">
        <v>288</v>
      </c>
      <c r="R62" s="113" t="s">
        <v>369</v>
      </c>
      <c r="S62" s="113" t="s">
        <v>202</v>
      </c>
      <c r="T62" s="213"/>
      <c r="U62" s="212" t="s">
        <v>370</v>
      </c>
      <c r="V62" s="35"/>
      <c r="W62" s="202" t="s">
        <v>241</v>
      </c>
      <c r="X62" s="197"/>
      <c r="Y62" s="201" t="s">
        <v>304</v>
      </c>
      <c r="Z62" s="197"/>
      <c r="AA62" s="197"/>
      <c r="AB62" s="197"/>
      <c r="AC62" s="201"/>
      <c r="AD62" s="197"/>
      <c r="AE62" s="197"/>
      <c r="AF62" s="197"/>
      <c r="AG62" s="197" t="s">
        <v>303</v>
      </c>
      <c r="AH62" s="199">
        <f>PRODUCT(300/361)</f>
        <v>0.83102493074792239</v>
      </c>
      <c r="AI62" s="200" t="s">
        <v>1276</v>
      </c>
      <c r="AJ62" s="223">
        <v>698</v>
      </c>
      <c r="AK62" s="113"/>
      <c r="AL62" s="198"/>
      <c r="AM62" s="113"/>
      <c r="AN62" s="198"/>
      <c r="AO62" s="113"/>
      <c r="AP62" s="197"/>
      <c r="AQ62" s="212"/>
      <c r="AR62" s="24"/>
      <c r="AS62" s="24"/>
    </row>
    <row r="63" spans="1:45" ht="15" customHeight="1" x14ac:dyDescent="0.2">
      <c r="A63" s="2"/>
      <c r="B63" s="196">
        <v>2021</v>
      </c>
      <c r="C63" s="113" t="s">
        <v>63</v>
      </c>
      <c r="D63" s="197" t="s">
        <v>82</v>
      </c>
      <c r="E63" s="113"/>
      <c r="F63" s="113">
        <v>38</v>
      </c>
      <c r="G63" s="113">
        <v>27</v>
      </c>
      <c r="H63" s="198">
        <f t="shared" si="6"/>
        <v>1.2592592592592593</v>
      </c>
      <c r="I63" s="198">
        <f t="shared" si="7"/>
        <v>0.7407407407407407</v>
      </c>
      <c r="J63" s="198">
        <f t="shared" si="8"/>
        <v>2</v>
      </c>
      <c r="K63" s="199">
        <f t="shared" si="9"/>
        <v>4.4074074074074074</v>
      </c>
      <c r="L63" s="35"/>
      <c r="M63" s="200" t="s">
        <v>390</v>
      </c>
      <c r="N63" s="113"/>
      <c r="O63" s="113"/>
      <c r="P63" s="113" t="s">
        <v>197</v>
      </c>
      <c r="Q63" s="113" t="s">
        <v>238</v>
      </c>
      <c r="R63" s="113" t="s">
        <v>313</v>
      </c>
      <c r="S63" s="113" t="s">
        <v>198</v>
      </c>
      <c r="T63" s="213"/>
      <c r="U63" s="212" t="s">
        <v>366</v>
      </c>
      <c r="V63" s="35"/>
      <c r="W63" s="202" t="s">
        <v>242</v>
      </c>
      <c r="X63" s="197"/>
      <c r="Y63" s="201" t="s">
        <v>425</v>
      </c>
      <c r="Z63" s="197"/>
      <c r="AA63" s="197"/>
      <c r="AB63" s="197"/>
      <c r="AC63" s="201"/>
      <c r="AD63" s="197"/>
      <c r="AE63" s="197"/>
      <c r="AF63" s="197"/>
      <c r="AG63" s="197" t="s">
        <v>426</v>
      </c>
      <c r="AH63" s="199">
        <f>PRODUCT(400/500)</f>
        <v>0.8</v>
      </c>
      <c r="AI63" s="200" t="s">
        <v>1277</v>
      </c>
      <c r="AJ63" s="328">
        <f>PRODUCT(AJ61/AJ62)</f>
        <v>1594.8853868194842</v>
      </c>
      <c r="AK63" s="113"/>
      <c r="AL63" s="113"/>
      <c r="AM63" s="113"/>
      <c r="AN63" s="113"/>
      <c r="AO63" s="113"/>
      <c r="AP63" s="197"/>
      <c r="AQ63" s="212"/>
      <c r="AR63" s="24"/>
      <c r="AS63" s="24"/>
    </row>
    <row r="64" spans="1:45" ht="15" customHeight="1" x14ac:dyDescent="0.2">
      <c r="A64" s="2"/>
      <c r="B64" s="196">
        <v>2022</v>
      </c>
      <c r="C64" s="113" t="s">
        <v>59</v>
      </c>
      <c r="D64" s="197" t="s">
        <v>82</v>
      </c>
      <c r="E64" s="113"/>
      <c r="F64" s="113">
        <v>39</v>
      </c>
      <c r="G64" s="113">
        <v>25</v>
      </c>
      <c r="H64" s="198">
        <f t="shared" si="6"/>
        <v>1.84</v>
      </c>
      <c r="I64" s="198">
        <f t="shared" si="7"/>
        <v>0.6</v>
      </c>
      <c r="J64" s="198">
        <f t="shared" si="8"/>
        <v>2.44</v>
      </c>
      <c r="K64" s="199">
        <f t="shared" si="9"/>
        <v>4.6399999999999997</v>
      </c>
      <c r="L64" s="35"/>
      <c r="M64" s="200" t="s">
        <v>434</v>
      </c>
      <c r="N64" s="113"/>
      <c r="O64" s="113"/>
      <c r="P64" s="113" t="s">
        <v>229</v>
      </c>
      <c r="Q64" s="113" t="s">
        <v>379</v>
      </c>
      <c r="R64" s="5" t="s">
        <v>436</v>
      </c>
      <c r="S64" s="113" t="s">
        <v>198</v>
      </c>
      <c r="T64" s="213"/>
      <c r="U64" s="212" t="s">
        <v>437</v>
      </c>
      <c r="V64" s="35"/>
      <c r="W64" s="202"/>
      <c r="X64" s="201"/>
      <c r="Y64" s="197"/>
      <c r="Z64" s="197"/>
      <c r="AA64" s="197"/>
      <c r="AB64" s="197"/>
      <c r="AC64" s="197"/>
      <c r="AD64" s="197"/>
      <c r="AE64" s="197"/>
      <c r="AF64" s="203"/>
      <c r="AG64" s="197"/>
      <c r="AH64" s="226"/>
      <c r="AI64" s="197"/>
      <c r="AJ64" s="197"/>
      <c r="AK64" s="197"/>
      <c r="AL64" s="263"/>
      <c r="AM64" s="197"/>
      <c r="AN64" s="264"/>
      <c r="AO64" s="197"/>
      <c r="AP64" s="197"/>
      <c r="AQ64" s="212"/>
      <c r="AR64" s="24"/>
      <c r="AS64" s="24"/>
    </row>
    <row r="65" spans="1:45" ht="15" customHeight="1" x14ac:dyDescent="0.2">
      <c r="A65" s="2"/>
      <c r="B65" s="196">
        <v>2023</v>
      </c>
      <c r="C65" s="113" t="s">
        <v>57</v>
      </c>
      <c r="D65" s="197" t="s">
        <v>82</v>
      </c>
      <c r="E65" s="113"/>
      <c r="F65" s="113">
        <v>40</v>
      </c>
      <c r="G65" s="113">
        <v>28</v>
      </c>
      <c r="H65" s="198">
        <f>PRODUCT((F29+G29)/E29)</f>
        <v>1.3214285714285714</v>
      </c>
      <c r="I65" s="198">
        <f>PRODUCT(H29/E29)</f>
        <v>0.6785714285714286</v>
      </c>
      <c r="J65" s="198">
        <f>PRODUCT(F29+G29+H29)/E29</f>
        <v>2</v>
      </c>
      <c r="K65" s="199">
        <f>PRODUCT(I29/E29)</f>
        <v>4.5714285714285712</v>
      </c>
      <c r="L65" s="35"/>
      <c r="M65" s="200" t="s">
        <v>462</v>
      </c>
      <c r="N65" s="113"/>
      <c r="O65" s="113"/>
      <c r="P65" s="5" t="s">
        <v>204</v>
      </c>
      <c r="Q65" s="5" t="s">
        <v>410</v>
      </c>
      <c r="R65" s="113" t="s">
        <v>436</v>
      </c>
      <c r="S65" s="5" t="s">
        <v>409</v>
      </c>
      <c r="T65" s="266"/>
      <c r="U65" s="231" t="s">
        <v>195</v>
      </c>
      <c r="V65" s="35"/>
      <c r="W65" s="202" t="s">
        <v>328</v>
      </c>
      <c r="X65" s="201"/>
      <c r="Y65" s="197"/>
      <c r="Z65" s="197"/>
      <c r="AA65" s="197"/>
      <c r="AB65" s="197"/>
      <c r="AC65" s="197"/>
      <c r="AD65" s="197"/>
      <c r="AE65" s="197"/>
      <c r="AF65" s="203"/>
      <c r="AG65" s="197"/>
      <c r="AH65" s="226"/>
      <c r="AI65" s="197"/>
      <c r="AJ65" s="197"/>
      <c r="AK65" s="197"/>
      <c r="AL65" s="263"/>
      <c r="AM65" s="197"/>
      <c r="AN65" s="264"/>
      <c r="AO65" s="197"/>
      <c r="AP65" s="197"/>
      <c r="AQ65" s="212"/>
      <c r="AR65" s="24"/>
      <c r="AS65" s="24"/>
    </row>
    <row r="66" spans="1:45" ht="15" customHeight="1" x14ac:dyDescent="0.2">
      <c r="A66" s="2"/>
      <c r="B66" s="196"/>
      <c r="C66" s="113"/>
      <c r="D66" s="197"/>
      <c r="E66" s="113"/>
      <c r="F66" s="113"/>
      <c r="G66" s="113"/>
      <c r="H66" s="198"/>
      <c r="I66" s="198"/>
      <c r="J66" s="198"/>
      <c r="K66" s="199"/>
      <c r="L66" s="35"/>
      <c r="M66" s="200"/>
      <c r="N66" s="113"/>
      <c r="O66" s="113"/>
      <c r="P66" s="113"/>
      <c r="Q66" s="113"/>
      <c r="R66" s="113"/>
      <c r="S66" s="113"/>
      <c r="T66" s="213"/>
      <c r="U66" s="212"/>
      <c r="V66" s="35"/>
      <c r="W66" s="202" t="s">
        <v>329</v>
      </c>
      <c r="X66" s="201"/>
      <c r="Y66" s="197" t="s">
        <v>350</v>
      </c>
      <c r="Z66" s="201"/>
      <c r="AA66" s="201"/>
      <c r="AB66" s="201"/>
      <c r="AC66" s="201"/>
      <c r="AD66" s="201"/>
      <c r="AE66" s="201"/>
      <c r="AF66" s="201"/>
      <c r="AG66" s="197" t="s">
        <v>349</v>
      </c>
      <c r="AH66" s="199">
        <v>1.3586956521739131</v>
      </c>
      <c r="AI66" s="197"/>
      <c r="AJ66" s="197"/>
      <c r="AK66" s="197"/>
      <c r="AL66" s="263"/>
      <c r="AM66" s="197"/>
      <c r="AN66" s="264"/>
      <c r="AO66" s="197"/>
      <c r="AP66" s="197"/>
      <c r="AQ66" s="212"/>
      <c r="AR66" s="24"/>
      <c r="AS66" s="24"/>
    </row>
    <row r="67" spans="1:45" ht="15" customHeight="1" x14ac:dyDescent="0.2">
      <c r="A67" s="2"/>
      <c r="B67" s="196"/>
      <c r="C67" s="113"/>
      <c r="D67" s="197"/>
      <c r="E67" s="113"/>
      <c r="F67" s="113"/>
      <c r="G67" s="113"/>
      <c r="H67" s="198"/>
      <c r="I67" s="198"/>
      <c r="J67" s="198"/>
      <c r="K67" s="199"/>
      <c r="L67" s="35"/>
      <c r="M67" s="193" t="s">
        <v>420</v>
      </c>
      <c r="N67" s="61"/>
      <c r="O67" s="62"/>
      <c r="P67" s="61"/>
      <c r="Q67" s="61"/>
      <c r="R67" s="61"/>
      <c r="S67" s="234"/>
      <c r="T67" s="234"/>
      <c r="U67" s="235"/>
      <c r="V67" s="35"/>
      <c r="W67" s="196"/>
      <c r="X67" s="201"/>
      <c r="Y67" s="197"/>
      <c r="Z67" s="197"/>
      <c r="AA67" s="197"/>
      <c r="AB67" s="197"/>
      <c r="AC67" s="197"/>
      <c r="AD67" s="197"/>
      <c r="AE67" s="197"/>
      <c r="AF67" s="203"/>
      <c r="AG67" s="197"/>
      <c r="AH67" s="226"/>
      <c r="AI67" s="197"/>
      <c r="AJ67" s="197"/>
      <c r="AK67" s="197"/>
      <c r="AL67" s="263"/>
      <c r="AM67" s="197"/>
      <c r="AN67" s="264"/>
      <c r="AO67" s="197"/>
      <c r="AP67" s="197"/>
      <c r="AQ67" s="212"/>
      <c r="AR67" s="24"/>
      <c r="AS67" s="24"/>
    </row>
    <row r="68" spans="1:45" ht="15" customHeight="1" x14ac:dyDescent="0.2">
      <c r="A68" s="2"/>
      <c r="B68" s="196"/>
      <c r="C68" s="113"/>
      <c r="D68" s="197"/>
      <c r="E68" s="113"/>
      <c r="F68" s="113"/>
      <c r="G68" s="113"/>
      <c r="H68" s="198"/>
      <c r="I68" s="198"/>
      <c r="J68" s="198"/>
      <c r="K68" s="199"/>
      <c r="L68" s="35"/>
      <c r="M68" s="200">
        <v>5648</v>
      </c>
      <c r="N68" s="201" t="s">
        <v>365</v>
      </c>
      <c r="O68" s="113"/>
      <c r="P68" s="113"/>
      <c r="Q68" s="113"/>
      <c r="R68" s="113"/>
      <c r="S68" s="113"/>
      <c r="T68" s="198"/>
      <c r="U68" s="199"/>
      <c r="V68" s="35"/>
      <c r="W68" s="200" t="s">
        <v>330</v>
      </c>
      <c r="X68" s="201"/>
      <c r="Y68" s="197"/>
      <c r="Z68" s="197"/>
      <c r="AA68" s="197"/>
      <c r="AB68" s="197"/>
      <c r="AC68" s="197"/>
      <c r="AD68" s="197"/>
      <c r="AE68" s="197"/>
      <c r="AF68" s="203"/>
      <c r="AG68" s="197"/>
      <c r="AH68" s="226"/>
      <c r="AI68" s="197"/>
      <c r="AJ68" s="197"/>
      <c r="AK68" s="197"/>
      <c r="AL68" s="263"/>
      <c r="AM68" s="197"/>
      <c r="AN68" s="264"/>
      <c r="AO68" s="197"/>
      <c r="AP68" s="197"/>
      <c r="AQ68" s="212"/>
      <c r="AR68" s="24"/>
      <c r="AS68" s="24"/>
    </row>
    <row r="69" spans="1:45" ht="15" customHeight="1" x14ac:dyDescent="0.2">
      <c r="A69" s="2"/>
      <c r="B69" s="196"/>
      <c r="C69" s="113"/>
      <c r="D69" s="197"/>
      <c r="E69" s="113"/>
      <c r="F69" s="113"/>
      <c r="G69" s="113"/>
      <c r="H69" s="198"/>
      <c r="I69" s="198"/>
      <c r="J69" s="198"/>
      <c r="K69" s="199"/>
      <c r="L69" s="35"/>
      <c r="M69" s="200">
        <v>5615</v>
      </c>
      <c r="N69" s="201" t="s">
        <v>364</v>
      </c>
      <c r="O69" s="113"/>
      <c r="P69" s="113"/>
      <c r="Q69" s="113"/>
      <c r="R69" s="113"/>
      <c r="S69" s="113"/>
      <c r="T69" s="198"/>
      <c r="U69" s="199"/>
      <c r="V69" s="35"/>
      <c r="W69" s="200">
        <v>1000</v>
      </c>
      <c r="X69" s="201"/>
      <c r="Y69" s="201" t="s">
        <v>351</v>
      </c>
      <c r="Z69" s="201"/>
      <c r="AA69" s="201"/>
      <c r="AB69" s="201"/>
      <c r="AC69" s="201"/>
      <c r="AD69" s="201"/>
      <c r="AE69" s="201"/>
      <c r="AF69" s="201"/>
      <c r="AG69" s="201" t="s">
        <v>352</v>
      </c>
      <c r="AH69" s="199">
        <v>4.032258064516129</v>
      </c>
      <c r="AI69" s="197"/>
      <c r="AJ69" s="197"/>
      <c r="AK69" s="197"/>
      <c r="AL69" s="263"/>
      <c r="AM69" s="197"/>
      <c r="AN69" s="264"/>
      <c r="AO69" s="197"/>
      <c r="AP69" s="197"/>
      <c r="AQ69" s="212"/>
      <c r="AR69" s="24"/>
      <c r="AS69" s="24"/>
    </row>
    <row r="70" spans="1:45" ht="15" customHeight="1" x14ac:dyDescent="0.2">
      <c r="A70" s="2"/>
      <c r="B70" s="196"/>
      <c r="C70" s="113"/>
      <c r="D70" s="197"/>
      <c r="E70" s="113"/>
      <c r="F70" s="113"/>
      <c r="G70" s="113"/>
      <c r="H70" s="198"/>
      <c r="I70" s="198"/>
      <c r="J70" s="198"/>
      <c r="K70" s="199"/>
      <c r="L70" s="35"/>
      <c r="M70" s="200">
        <v>5216</v>
      </c>
      <c r="N70" s="201" t="s">
        <v>363</v>
      </c>
      <c r="O70" s="113"/>
      <c r="P70" s="113"/>
      <c r="Q70" s="113"/>
      <c r="R70" s="113"/>
      <c r="S70" s="113"/>
      <c r="T70" s="198"/>
      <c r="U70" s="199"/>
      <c r="V70" s="35"/>
      <c r="W70" s="200">
        <v>2000</v>
      </c>
      <c r="X70" s="201"/>
      <c r="Y70" s="201" t="s">
        <v>392</v>
      </c>
      <c r="Z70" s="201"/>
      <c r="AA70" s="201"/>
      <c r="AB70" s="201"/>
      <c r="AC70" s="201"/>
      <c r="AD70" s="201"/>
      <c r="AE70" s="201"/>
      <c r="AF70" s="201"/>
      <c r="AG70" s="201" t="s">
        <v>391</v>
      </c>
      <c r="AH70" s="199">
        <f>PRODUCT(2000/477)</f>
        <v>4.1928721174004195</v>
      </c>
      <c r="AI70" s="197"/>
      <c r="AJ70" s="197"/>
      <c r="AK70" s="197"/>
      <c r="AL70" s="263"/>
      <c r="AM70" s="197"/>
      <c r="AN70" s="264"/>
      <c r="AO70" s="197"/>
      <c r="AP70" s="197"/>
      <c r="AQ70" s="212"/>
      <c r="AR70" s="24"/>
      <c r="AS70" s="24"/>
    </row>
    <row r="71" spans="1:45" ht="15" customHeight="1" x14ac:dyDescent="0.2">
      <c r="A71" s="2"/>
      <c r="B71" s="196"/>
      <c r="C71" s="113"/>
      <c r="D71" s="197"/>
      <c r="E71" s="113"/>
      <c r="F71" s="113"/>
      <c r="G71" s="113"/>
      <c r="H71" s="198"/>
      <c r="I71" s="198"/>
      <c r="J71" s="198"/>
      <c r="K71" s="199"/>
      <c r="L71" s="35"/>
      <c r="M71" s="200">
        <v>5118</v>
      </c>
      <c r="N71" s="201" t="s">
        <v>362</v>
      </c>
      <c r="O71" s="113"/>
      <c r="P71" s="113"/>
      <c r="Q71" s="113"/>
      <c r="R71" s="113"/>
      <c r="S71" s="113"/>
      <c r="T71" s="213"/>
      <c r="U71" s="212"/>
      <c r="V71" s="35"/>
      <c r="W71" s="200"/>
      <c r="X71" s="201"/>
      <c r="Y71" s="201"/>
      <c r="Z71" s="201"/>
      <c r="AA71" s="201"/>
      <c r="AB71" s="201"/>
      <c r="AC71" s="201"/>
      <c r="AD71" s="201"/>
      <c r="AE71" s="201"/>
      <c r="AF71" s="201"/>
      <c r="AG71" s="201"/>
      <c r="AH71" s="199"/>
      <c r="AI71" s="197"/>
      <c r="AJ71" s="197"/>
      <c r="AK71" s="197"/>
      <c r="AL71" s="263"/>
      <c r="AM71" s="197"/>
      <c r="AN71" s="264"/>
      <c r="AO71" s="197"/>
      <c r="AP71" s="197"/>
      <c r="AQ71" s="212"/>
      <c r="AR71" s="24"/>
      <c r="AS71" s="24"/>
    </row>
    <row r="72" spans="1:45" s="9" customFormat="1" ht="15" customHeight="1" x14ac:dyDescent="0.25">
      <c r="A72" s="23"/>
      <c r="B72" s="206"/>
      <c r="C72" s="207"/>
      <c r="D72" s="207"/>
      <c r="E72" s="207"/>
      <c r="F72" s="207"/>
      <c r="G72" s="207"/>
      <c r="H72" s="208"/>
      <c r="I72" s="208"/>
      <c r="J72" s="208"/>
      <c r="K72" s="209"/>
      <c r="L72" s="35"/>
      <c r="M72" s="206"/>
      <c r="N72" s="207"/>
      <c r="O72" s="207"/>
      <c r="P72" s="207"/>
      <c r="Q72" s="207"/>
      <c r="R72" s="207"/>
      <c r="S72" s="207"/>
      <c r="T72" s="207"/>
      <c r="U72" s="209"/>
      <c r="V72" s="35"/>
      <c r="W72" s="206"/>
      <c r="X72" s="207"/>
      <c r="Y72" s="207"/>
      <c r="Z72" s="207"/>
      <c r="AA72" s="207"/>
      <c r="AB72" s="207"/>
      <c r="AC72" s="207"/>
      <c r="AD72" s="207"/>
      <c r="AE72" s="207"/>
      <c r="AF72" s="208"/>
      <c r="AG72" s="208"/>
      <c r="AH72" s="209"/>
      <c r="AI72" s="206"/>
      <c r="AJ72" s="207"/>
      <c r="AK72" s="207"/>
      <c r="AL72" s="326"/>
      <c r="AM72" s="207"/>
      <c r="AN72" s="327"/>
      <c r="AO72" s="207"/>
      <c r="AP72" s="207"/>
      <c r="AQ72" s="73"/>
      <c r="AR72" s="35"/>
      <c r="AS72" s="38"/>
    </row>
    <row r="73" spans="1:45" s="9" customFormat="1" ht="15" customHeight="1" x14ac:dyDescent="0.25">
      <c r="A73" s="23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227"/>
      <c r="AG73" s="228"/>
      <c r="AH73" s="228"/>
      <c r="AI73" s="228"/>
      <c r="AJ73" s="228"/>
      <c r="AK73" s="228"/>
      <c r="AL73" s="228"/>
      <c r="AM73" s="228"/>
      <c r="AN73" s="228"/>
      <c r="AO73" s="228"/>
      <c r="AP73" s="228"/>
      <c r="AQ73" s="228"/>
      <c r="AR73" s="35"/>
      <c r="AS73" s="38"/>
    </row>
    <row r="74" spans="1:45" ht="15" customHeight="1" x14ac:dyDescent="0.2">
      <c r="A74" s="2"/>
      <c r="B74" s="193" t="s">
        <v>324</v>
      </c>
      <c r="C74" s="61"/>
      <c r="D74" s="61"/>
      <c r="E74" s="61"/>
      <c r="F74" s="61" t="s">
        <v>246</v>
      </c>
      <c r="G74" s="61" t="s">
        <v>3</v>
      </c>
      <c r="H74" s="61" t="s">
        <v>5</v>
      </c>
      <c r="I74" s="61" t="s">
        <v>6</v>
      </c>
      <c r="J74" s="61" t="s">
        <v>239</v>
      </c>
      <c r="K74" s="194" t="s">
        <v>16</v>
      </c>
      <c r="L74" s="35"/>
      <c r="M74" s="195" t="s">
        <v>467</v>
      </c>
      <c r="N74" s="62"/>
      <c r="O74" s="62"/>
      <c r="P74" s="61" t="s">
        <v>3</v>
      </c>
      <c r="Q74" s="61" t="s">
        <v>5</v>
      </c>
      <c r="R74" s="61" t="s">
        <v>6</v>
      </c>
      <c r="S74" s="61" t="s">
        <v>239</v>
      </c>
      <c r="T74" s="62"/>
      <c r="U74" s="194" t="s">
        <v>16</v>
      </c>
      <c r="V74" s="35"/>
      <c r="W74" s="195" t="s">
        <v>334</v>
      </c>
      <c r="X74" s="62"/>
      <c r="Y74" s="62"/>
      <c r="Z74" s="62"/>
      <c r="AA74" s="62"/>
      <c r="AB74" s="62"/>
      <c r="AC74" s="62"/>
      <c r="AD74" s="62"/>
      <c r="AE74" s="62"/>
      <c r="AF74" s="229"/>
      <c r="AG74" s="229"/>
      <c r="AH74" s="230"/>
      <c r="AI74" s="62" t="s">
        <v>419</v>
      </c>
      <c r="AJ74" s="61"/>
      <c r="AK74" s="63"/>
      <c r="AL74" s="63"/>
      <c r="AM74" s="63"/>
      <c r="AN74" s="62"/>
      <c r="AO74" s="62"/>
      <c r="AP74" s="62"/>
      <c r="AQ74" s="98"/>
      <c r="AR74" s="24"/>
      <c r="AS74" s="24"/>
    </row>
    <row r="75" spans="1:45" ht="15" customHeight="1" x14ac:dyDescent="0.2">
      <c r="A75" s="2"/>
      <c r="B75" s="196">
        <v>2002</v>
      </c>
      <c r="C75" s="113" t="s">
        <v>59</v>
      </c>
      <c r="D75" s="197" t="s">
        <v>149</v>
      </c>
      <c r="E75" s="113"/>
      <c r="F75" s="113">
        <v>19</v>
      </c>
      <c r="G75" s="113">
        <v>1</v>
      </c>
      <c r="H75" s="198">
        <v>0</v>
      </c>
      <c r="I75" s="198">
        <v>0</v>
      </c>
      <c r="J75" s="198">
        <v>0</v>
      </c>
      <c r="K75" s="199">
        <v>1</v>
      </c>
      <c r="L75" s="35"/>
      <c r="M75" s="200" t="s">
        <v>250</v>
      </c>
      <c r="N75" s="113"/>
      <c r="O75" s="113"/>
      <c r="P75" s="113" t="s">
        <v>532</v>
      </c>
      <c r="Q75" s="113"/>
      <c r="R75" s="113"/>
      <c r="S75" s="113"/>
      <c r="T75" s="213"/>
      <c r="U75" s="212" t="s">
        <v>533</v>
      </c>
      <c r="V75" s="35"/>
      <c r="W75" s="200" t="s">
        <v>240</v>
      </c>
      <c r="X75" s="201"/>
      <c r="Y75" s="197"/>
      <c r="Z75" s="197"/>
      <c r="AA75" s="197"/>
      <c r="AB75" s="197"/>
      <c r="AC75" s="197"/>
      <c r="AD75" s="197"/>
      <c r="AE75" s="197"/>
      <c r="AF75" s="213"/>
      <c r="AG75" s="213"/>
      <c r="AH75" s="214"/>
      <c r="AI75" s="240">
        <v>43298</v>
      </c>
      <c r="AJ75" s="197" t="s">
        <v>421</v>
      </c>
      <c r="AK75" s="113"/>
      <c r="AL75" s="223"/>
      <c r="AM75" s="201">
        <v>3</v>
      </c>
      <c r="AN75" s="113"/>
      <c r="AO75" s="113"/>
      <c r="AP75" s="113"/>
      <c r="AQ75" s="204"/>
      <c r="AR75" s="24"/>
      <c r="AS75" s="24"/>
    </row>
    <row r="76" spans="1:45" ht="15" customHeight="1" x14ac:dyDescent="0.2">
      <c r="A76" s="2"/>
      <c r="B76" s="196">
        <v>2003</v>
      </c>
      <c r="C76" s="113" t="s">
        <v>65</v>
      </c>
      <c r="D76" s="197" t="s">
        <v>103</v>
      </c>
      <c r="E76" s="113"/>
      <c r="F76" s="113">
        <v>20</v>
      </c>
      <c r="G76" s="113">
        <v>1</v>
      </c>
      <c r="H76" s="198">
        <v>0</v>
      </c>
      <c r="I76" s="198">
        <v>0</v>
      </c>
      <c r="J76" s="198">
        <v>0</v>
      </c>
      <c r="K76" s="199">
        <v>2</v>
      </c>
      <c r="L76" s="35"/>
      <c r="M76" s="200" t="s">
        <v>253</v>
      </c>
      <c r="N76" s="113"/>
      <c r="O76" s="113"/>
      <c r="P76" s="113" t="s">
        <v>534</v>
      </c>
      <c r="Q76" s="113"/>
      <c r="R76" s="113"/>
      <c r="S76" s="113"/>
      <c r="T76" s="198"/>
      <c r="U76" s="212" t="s">
        <v>535</v>
      </c>
      <c r="V76" s="35"/>
      <c r="W76" s="202" t="s">
        <v>245</v>
      </c>
      <c r="X76" s="201"/>
      <c r="Y76" s="201" t="s">
        <v>305</v>
      </c>
      <c r="Z76" s="197"/>
      <c r="AA76" s="197"/>
      <c r="AB76" s="197"/>
      <c r="AC76" s="197"/>
      <c r="AD76" s="197"/>
      <c r="AE76" s="197"/>
      <c r="AF76" s="197"/>
      <c r="AG76" s="197" t="s">
        <v>306</v>
      </c>
      <c r="AH76" s="204"/>
      <c r="AI76" s="240">
        <v>40724</v>
      </c>
      <c r="AJ76" s="197" t="s">
        <v>422</v>
      </c>
      <c r="AK76" s="113"/>
      <c r="AL76" s="223"/>
      <c r="AM76" s="201">
        <v>2</v>
      </c>
      <c r="AN76" s="223"/>
      <c r="AO76" s="197"/>
      <c r="AP76" s="241"/>
      <c r="AQ76" s="204"/>
      <c r="AR76" s="24"/>
      <c r="AS76" s="24"/>
    </row>
    <row r="77" spans="1:45" ht="15" customHeight="1" x14ac:dyDescent="0.2">
      <c r="A77" s="2"/>
      <c r="B77" s="196">
        <v>2004</v>
      </c>
      <c r="C77" s="113" t="s">
        <v>146</v>
      </c>
      <c r="D77" s="197" t="s">
        <v>103</v>
      </c>
      <c r="E77" s="113"/>
      <c r="F77" s="113">
        <v>21</v>
      </c>
      <c r="G77" s="113">
        <v>7</v>
      </c>
      <c r="H77" s="198">
        <v>0</v>
      </c>
      <c r="I77" s="198">
        <v>0.14285714285714285</v>
      </c>
      <c r="J77" s="198">
        <v>0.14285714285714285</v>
      </c>
      <c r="K77" s="199">
        <v>1</v>
      </c>
      <c r="L77" s="35"/>
      <c r="M77" s="200" t="s">
        <v>256</v>
      </c>
      <c r="N77" s="113"/>
      <c r="O77" s="113"/>
      <c r="P77" s="113" t="s">
        <v>501</v>
      </c>
      <c r="Q77" s="113"/>
      <c r="R77" s="113" t="s">
        <v>536</v>
      </c>
      <c r="S77" s="113" t="s">
        <v>537</v>
      </c>
      <c r="T77" s="198"/>
      <c r="U77" s="212" t="s">
        <v>538</v>
      </c>
      <c r="V77" s="35"/>
      <c r="W77" s="196"/>
      <c r="X77" s="201"/>
      <c r="Y77" s="197"/>
      <c r="Z77" s="197"/>
      <c r="AA77" s="197"/>
      <c r="AB77" s="197"/>
      <c r="AC77" s="197"/>
      <c r="AD77" s="197"/>
      <c r="AE77" s="197"/>
      <c r="AF77" s="213"/>
      <c r="AG77" s="197"/>
      <c r="AH77" s="214"/>
      <c r="AI77" s="240">
        <v>44793</v>
      </c>
      <c r="AJ77" s="197" t="s">
        <v>433</v>
      </c>
      <c r="AK77" s="197"/>
      <c r="AL77" s="197"/>
      <c r="AM77" s="201">
        <v>2</v>
      </c>
      <c r="AN77" s="197"/>
      <c r="AO77" s="197"/>
      <c r="AP77" s="197"/>
      <c r="AQ77" s="204"/>
      <c r="AR77" s="24"/>
      <c r="AS77" s="24"/>
    </row>
    <row r="78" spans="1:45" ht="15" customHeight="1" x14ac:dyDescent="0.2">
      <c r="A78" s="2"/>
      <c r="B78" s="196">
        <v>2005</v>
      </c>
      <c r="C78" s="113" t="s">
        <v>150</v>
      </c>
      <c r="D78" s="197" t="s">
        <v>103</v>
      </c>
      <c r="E78" s="113"/>
      <c r="F78" s="113">
        <v>22</v>
      </c>
      <c r="G78" s="113"/>
      <c r="H78" s="198"/>
      <c r="I78" s="198"/>
      <c r="J78" s="198"/>
      <c r="K78" s="199"/>
      <c r="L78" s="35"/>
      <c r="M78" s="200" t="s">
        <v>259</v>
      </c>
      <c r="N78" s="113"/>
      <c r="O78" s="113"/>
      <c r="P78" s="113" t="s">
        <v>539</v>
      </c>
      <c r="Q78" s="113"/>
      <c r="R78" s="113" t="s">
        <v>540</v>
      </c>
      <c r="S78" s="113" t="s">
        <v>541</v>
      </c>
      <c r="T78" s="198"/>
      <c r="U78" s="212" t="s">
        <v>542</v>
      </c>
      <c r="V78" s="35"/>
      <c r="W78" s="202" t="s">
        <v>243</v>
      </c>
      <c r="X78" s="201"/>
      <c r="Y78" s="197"/>
      <c r="Z78" s="197"/>
      <c r="AA78" s="197"/>
      <c r="AB78" s="197"/>
      <c r="AC78" s="197"/>
      <c r="AD78" s="197"/>
      <c r="AE78" s="201"/>
      <c r="AF78" s="213"/>
      <c r="AG78" s="213"/>
      <c r="AH78" s="226"/>
      <c r="AI78" s="197"/>
      <c r="AJ78" s="197"/>
      <c r="AK78" s="197"/>
      <c r="AL78" s="263"/>
      <c r="AM78" s="197"/>
      <c r="AN78" s="264"/>
      <c r="AO78" s="197"/>
      <c r="AP78" s="197"/>
      <c r="AQ78" s="212"/>
      <c r="AR78" s="24"/>
      <c r="AS78" s="24"/>
    </row>
    <row r="79" spans="1:45" ht="15" customHeight="1" x14ac:dyDescent="0.2">
      <c r="A79" s="2"/>
      <c r="B79" s="196">
        <v>2006</v>
      </c>
      <c r="C79" s="113" t="s">
        <v>59</v>
      </c>
      <c r="D79" s="197" t="s">
        <v>103</v>
      </c>
      <c r="E79" s="113"/>
      <c r="F79" s="113">
        <v>23</v>
      </c>
      <c r="G79" s="113">
        <v>7</v>
      </c>
      <c r="H79" s="198">
        <v>0.2857142857142857</v>
      </c>
      <c r="I79" s="198">
        <v>0.14285714285714285</v>
      </c>
      <c r="J79" s="198">
        <v>0.42857142857142855</v>
      </c>
      <c r="K79" s="199">
        <v>2.5714285714285716</v>
      </c>
      <c r="L79" s="35"/>
      <c r="M79" s="200" t="s">
        <v>262</v>
      </c>
      <c r="N79" s="113"/>
      <c r="O79" s="113"/>
      <c r="P79" s="113" t="s">
        <v>543</v>
      </c>
      <c r="Q79" s="113" t="s">
        <v>544</v>
      </c>
      <c r="R79" s="113" t="s">
        <v>545</v>
      </c>
      <c r="S79" s="113" t="s">
        <v>546</v>
      </c>
      <c r="T79" s="198"/>
      <c r="U79" s="212" t="s">
        <v>547</v>
      </c>
      <c r="V79" s="35"/>
      <c r="W79" s="202" t="s">
        <v>245</v>
      </c>
      <c r="X79" s="201"/>
      <c r="Y79" s="201" t="s">
        <v>438</v>
      </c>
      <c r="Z79" s="197"/>
      <c r="AA79" s="197"/>
      <c r="AB79" s="197"/>
      <c r="AC79" s="197"/>
      <c r="AD79" s="197"/>
      <c r="AE79" s="201"/>
      <c r="AF79" s="213"/>
      <c r="AG79" s="201" t="s">
        <v>439</v>
      </c>
      <c r="AH79" s="199">
        <f>PRODUCT(100/139)</f>
        <v>0.71942446043165464</v>
      </c>
      <c r="AI79" s="197"/>
      <c r="AJ79" s="197"/>
      <c r="AK79" s="197"/>
      <c r="AL79" s="263"/>
      <c r="AM79" s="197"/>
      <c r="AN79" s="264"/>
      <c r="AO79" s="197"/>
      <c r="AP79" s="197"/>
      <c r="AQ79" s="212"/>
      <c r="AR79" s="24"/>
      <c r="AS79" s="24"/>
    </row>
    <row r="80" spans="1:45" ht="15" customHeight="1" x14ac:dyDescent="0.2">
      <c r="A80" s="2"/>
      <c r="B80" s="196">
        <v>2007</v>
      </c>
      <c r="C80" s="113" t="s">
        <v>65</v>
      </c>
      <c r="D80" s="197" t="s">
        <v>103</v>
      </c>
      <c r="E80" s="113"/>
      <c r="F80" s="113">
        <v>24</v>
      </c>
      <c r="G80" s="113">
        <v>11</v>
      </c>
      <c r="H80" s="198">
        <v>0.36363636363636365</v>
      </c>
      <c r="I80" s="232">
        <v>1.2727272727272727</v>
      </c>
      <c r="J80" s="198">
        <v>1.6363636363636365</v>
      </c>
      <c r="K80" s="199">
        <v>3.2727272727272729</v>
      </c>
      <c r="L80" s="35"/>
      <c r="M80" s="200" t="s">
        <v>265</v>
      </c>
      <c r="N80" s="113"/>
      <c r="O80" s="113"/>
      <c r="P80" s="113" t="s">
        <v>548</v>
      </c>
      <c r="Q80" s="113" t="s">
        <v>549</v>
      </c>
      <c r="R80" s="113" t="s">
        <v>550</v>
      </c>
      <c r="S80" s="113" t="s">
        <v>551</v>
      </c>
      <c r="T80" s="198"/>
      <c r="U80" s="212" t="s">
        <v>552</v>
      </c>
      <c r="V80" s="35"/>
      <c r="W80" s="196"/>
      <c r="X80" s="201"/>
      <c r="Y80" s="197"/>
      <c r="Z80" s="197"/>
      <c r="AA80" s="197"/>
      <c r="AB80" s="197"/>
      <c r="AC80" s="197"/>
      <c r="AD80" s="197"/>
      <c r="AE80" s="201"/>
      <c r="AF80" s="213"/>
      <c r="AG80" s="213"/>
      <c r="AH80" s="226"/>
      <c r="AI80" s="197"/>
      <c r="AJ80" s="197"/>
      <c r="AK80" s="197"/>
      <c r="AL80" s="263"/>
      <c r="AM80" s="197"/>
      <c r="AN80" s="264"/>
      <c r="AO80" s="197"/>
      <c r="AP80" s="197"/>
      <c r="AQ80" s="212"/>
      <c r="AR80" s="24"/>
      <c r="AS80" s="24"/>
    </row>
    <row r="81" spans="1:45" ht="15" customHeight="1" x14ac:dyDescent="0.2">
      <c r="A81" s="2"/>
      <c r="B81" s="196">
        <v>2008</v>
      </c>
      <c r="C81" s="113" t="s">
        <v>150</v>
      </c>
      <c r="D81" s="197" t="s">
        <v>103</v>
      </c>
      <c r="E81" s="113"/>
      <c r="F81" s="113">
        <v>25</v>
      </c>
      <c r="G81" s="205"/>
      <c r="H81" s="198"/>
      <c r="I81" s="198"/>
      <c r="J81" s="198"/>
      <c r="K81" s="199"/>
      <c r="L81" s="35"/>
      <c r="M81" s="200" t="s">
        <v>269</v>
      </c>
      <c r="N81" s="113"/>
      <c r="O81" s="113"/>
      <c r="P81" s="113" t="s">
        <v>553</v>
      </c>
      <c r="Q81" s="113" t="s">
        <v>554</v>
      </c>
      <c r="R81" s="113" t="s">
        <v>555</v>
      </c>
      <c r="S81" s="113" t="s">
        <v>556</v>
      </c>
      <c r="T81" s="198"/>
      <c r="U81" s="212" t="s">
        <v>529</v>
      </c>
      <c r="V81" s="35"/>
      <c r="W81" s="202" t="s">
        <v>328</v>
      </c>
      <c r="X81" s="201"/>
      <c r="Y81" s="197"/>
      <c r="Z81" s="197"/>
      <c r="AA81" s="197"/>
      <c r="AB81" s="197"/>
      <c r="AC81" s="197"/>
      <c r="AD81" s="197"/>
      <c r="AE81" s="201"/>
      <c r="AF81" s="213"/>
      <c r="AG81" s="213"/>
      <c r="AH81" s="226"/>
      <c r="AI81" s="197"/>
      <c r="AJ81" s="197"/>
      <c r="AK81" s="197"/>
      <c r="AL81" s="263"/>
      <c r="AM81" s="197"/>
      <c r="AN81" s="264"/>
      <c r="AO81" s="197"/>
      <c r="AP81" s="197"/>
      <c r="AQ81" s="212"/>
      <c r="AR81" s="24"/>
      <c r="AS81" s="24"/>
    </row>
    <row r="82" spans="1:45" ht="15" customHeight="1" x14ac:dyDescent="0.2">
      <c r="A82" s="2"/>
      <c r="B82" s="196">
        <v>2009</v>
      </c>
      <c r="C82" s="113" t="s">
        <v>63</v>
      </c>
      <c r="D82" s="197" t="s">
        <v>82</v>
      </c>
      <c r="E82" s="113"/>
      <c r="F82" s="113">
        <v>26</v>
      </c>
      <c r="G82" s="113">
        <v>14</v>
      </c>
      <c r="H82" s="198">
        <v>0.2857142857142857</v>
      </c>
      <c r="I82" s="198">
        <v>0.8571428571428571</v>
      </c>
      <c r="J82" s="198">
        <v>1.1428571428571428</v>
      </c>
      <c r="K82" s="199">
        <v>5.3571428571428568</v>
      </c>
      <c r="L82" s="35"/>
      <c r="M82" s="200" t="s">
        <v>271</v>
      </c>
      <c r="N82" s="113"/>
      <c r="O82" s="113"/>
      <c r="P82" s="113" t="s">
        <v>557</v>
      </c>
      <c r="Q82" s="113" t="s">
        <v>558</v>
      </c>
      <c r="R82" s="113" t="s">
        <v>521</v>
      </c>
      <c r="S82" s="113" t="s">
        <v>559</v>
      </c>
      <c r="T82" s="198"/>
      <c r="U82" s="212" t="s">
        <v>312</v>
      </c>
      <c r="V82" s="35"/>
      <c r="W82" s="202" t="s">
        <v>245</v>
      </c>
      <c r="X82" s="201"/>
      <c r="Y82" s="201" t="s">
        <v>332</v>
      </c>
      <c r="Z82" s="197"/>
      <c r="AA82" s="197"/>
      <c r="AB82" s="197"/>
      <c r="AC82" s="197"/>
      <c r="AD82" s="197"/>
      <c r="AE82" s="201"/>
      <c r="AF82" s="213"/>
      <c r="AG82" s="201" t="s">
        <v>331</v>
      </c>
      <c r="AH82" s="199">
        <v>1.0416666666666667</v>
      </c>
      <c r="AI82" s="197"/>
      <c r="AJ82" s="197"/>
      <c r="AK82" s="197"/>
      <c r="AL82" s="263"/>
      <c r="AM82" s="197"/>
      <c r="AN82" s="264"/>
      <c r="AO82" s="197"/>
      <c r="AP82" s="197"/>
      <c r="AQ82" s="212"/>
      <c r="AR82" s="24"/>
      <c r="AS82" s="24"/>
    </row>
    <row r="83" spans="1:45" ht="15" customHeight="1" x14ac:dyDescent="0.2">
      <c r="A83" s="2"/>
      <c r="B83" s="196">
        <v>2010</v>
      </c>
      <c r="C83" s="113" t="s">
        <v>63</v>
      </c>
      <c r="D83" s="197" t="s">
        <v>82</v>
      </c>
      <c r="E83" s="113"/>
      <c r="F83" s="113">
        <v>27</v>
      </c>
      <c r="G83" s="205">
        <v>10</v>
      </c>
      <c r="H83" s="198">
        <v>0.1</v>
      </c>
      <c r="I83" s="198">
        <v>0.8</v>
      </c>
      <c r="J83" s="198">
        <v>0.9</v>
      </c>
      <c r="K83" s="199">
        <v>4.3</v>
      </c>
      <c r="L83" s="35"/>
      <c r="M83" s="200" t="s">
        <v>274</v>
      </c>
      <c r="N83" s="113"/>
      <c r="O83" s="113"/>
      <c r="P83" s="113" t="s">
        <v>560</v>
      </c>
      <c r="Q83" s="113" t="s">
        <v>548</v>
      </c>
      <c r="R83" s="113" t="s">
        <v>315</v>
      </c>
      <c r="S83" s="113" t="s">
        <v>561</v>
      </c>
      <c r="T83" s="198"/>
      <c r="U83" s="212" t="s">
        <v>562</v>
      </c>
      <c r="V83" s="35"/>
      <c r="W83" s="196"/>
      <c r="X83" s="201"/>
      <c r="Y83" s="197"/>
      <c r="Z83" s="197"/>
      <c r="AA83" s="197"/>
      <c r="AB83" s="197"/>
      <c r="AC83" s="197"/>
      <c r="AD83" s="197"/>
      <c r="AE83" s="201"/>
      <c r="AF83" s="213"/>
      <c r="AG83" s="213"/>
      <c r="AH83" s="226"/>
      <c r="AI83" s="197"/>
      <c r="AJ83" s="197"/>
      <c r="AK83" s="197"/>
      <c r="AL83" s="263"/>
      <c r="AM83" s="197"/>
      <c r="AN83" s="264"/>
      <c r="AO83" s="197"/>
      <c r="AP83" s="197"/>
      <c r="AQ83" s="212"/>
      <c r="AR83" s="24"/>
      <c r="AS83" s="24"/>
    </row>
    <row r="84" spans="1:45" ht="15" customHeight="1" x14ac:dyDescent="0.2">
      <c r="A84" s="2"/>
      <c r="B84" s="196">
        <v>2011</v>
      </c>
      <c r="C84" s="113" t="s">
        <v>56</v>
      </c>
      <c r="D84" s="197" t="s">
        <v>82</v>
      </c>
      <c r="E84" s="113"/>
      <c r="F84" s="113">
        <v>28</v>
      </c>
      <c r="G84" s="113">
        <v>12</v>
      </c>
      <c r="H84" s="198">
        <v>0</v>
      </c>
      <c r="I84" s="198">
        <v>0.5</v>
      </c>
      <c r="J84" s="198">
        <v>0.5</v>
      </c>
      <c r="K84" s="233">
        <v>5.75</v>
      </c>
      <c r="L84" s="35"/>
      <c r="M84" s="200" t="s">
        <v>277</v>
      </c>
      <c r="N84" s="113"/>
      <c r="O84" s="113"/>
      <c r="P84" s="113" t="s">
        <v>307</v>
      </c>
      <c r="Q84" s="113" t="s">
        <v>563</v>
      </c>
      <c r="R84" s="113" t="s">
        <v>257</v>
      </c>
      <c r="S84" s="113" t="s">
        <v>527</v>
      </c>
      <c r="T84" s="198"/>
      <c r="U84" s="212" t="s">
        <v>321</v>
      </c>
      <c r="V84" s="35"/>
      <c r="W84" s="215" t="s">
        <v>330</v>
      </c>
      <c r="X84" s="197"/>
      <c r="Y84" s="197"/>
      <c r="Z84" s="197"/>
      <c r="AA84" s="197"/>
      <c r="AB84" s="197"/>
      <c r="AC84" s="197"/>
      <c r="AD84" s="197"/>
      <c r="AE84" s="197"/>
      <c r="AF84" s="197"/>
      <c r="AG84" s="197"/>
      <c r="AH84" s="204"/>
      <c r="AI84" s="197"/>
      <c r="AJ84" s="197"/>
      <c r="AK84" s="197"/>
      <c r="AL84" s="263"/>
      <c r="AM84" s="197"/>
      <c r="AN84" s="264"/>
      <c r="AO84" s="197"/>
      <c r="AP84" s="197"/>
      <c r="AQ84" s="212"/>
      <c r="AR84" s="24"/>
      <c r="AS84" s="24"/>
    </row>
    <row r="85" spans="1:45" ht="15" customHeight="1" x14ac:dyDescent="0.2">
      <c r="A85" s="2"/>
      <c r="B85" s="196">
        <v>2012</v>
      </c>
      <c r="C85" s="113" t="s">
        <v>58</v>
      </c>
      <c r="D85" s="197" t="s">
        <v>151</v>
      </c>
      <c r="E85" s="113"/>
      <c r="F85" s="113">
        <v>29</v>
      </c>
      <c r="G85" s="113">
        <v>4</v>
      </c>
      <c r="H85" s="198">
        <v>0.25</v>
      </c>
      <c r="I85" s="198">
        <v>0</v>
      </c>
      <c r="J85" s="198">
        <v>0.25</v>
      </c>
      <c r="K85" s="199">
        <v>2.25</v>
      </c>
      <c r="L85" s="35"/>
      <c r="M85" s="200" t="s">
        <v>279</v>
      </c>
      <c r="N85" s="113"/>
      <c r="O85" s="113"/>
      <c r="P85" s="113" t="s">
        <v>308</v>
      </c>
      <c r="Q85" s="113" t="s">
        <v>564</v>
      </c>
      <c r="R85" s="113" t="s">
        <v>316</v>
      </c>
      <c r="S85" s="113" t="s">
        <v>565</v>
      </c>
      <c r="T85" s="198"/>
      <c r="U85" s="212" t="s">
        <v>322</v>
      </c>
      <c r="V85" s="35"/>
      <c r="W85" s="202" t="s">
        <v>329</v>
      </c>
      <c r="X85" s="197"/>
      <c r="Y85" s="197" t="s">
        <v>411</v>
      </c>
      <c r="Z85" s="197"/>
      <c r="AA85" s="197"/>
      <c r="AB85" s="197"/>
      <c r="AC85" s="197"/>
      <c r="AD85" s="197"/>
      <c r="AE85" s="197"/>
      <c r="AF85" s="197"/>
      <c r="AG85" s="201" t="s">
        <v>412</v>
      </c>
      <c r="AH85" s="199">
        <f>PRODUCT(500/136)</f>
        <v>3.6764705882352939</v>
      </c>
      <c r="AI85" s="197"/>
      <c r="AJ85" s="197"/>
      <c r="AK85" s="197"/>
      <c r="AL85" s="263"/>
      <c r="AM85" s="197"/>
      <c r="AN85" s="264"/>
      <c r="AO85" s="197"/>
      <c r="AP85" s="197"/>
      <c r="AQ85" s="212"/>
      <c r="AR85" s="24"/>
      <c r="AS85" s="24"/>
    </row>
    <row r="86" spans="1:45" ht="15" customHeight="1" x14ac:dyDescent="0.2">
      <c r="A86" s="2"/>
      <c r="B86" s="196">
        <v>2013</v>
      </c>
      <c r="C86" s="113" t="s">
        <v>59</v>
      </c>
      <c r="D86" s="197" t="s">
        <v>151</v>
      </c>
      <c r="E86" s="113"/>
      <c r="F86" s="113">
        <v>30</v>
      </c>
      <c r="G86" s="113">
        <v>3</v>
      </c>
      <c r="H86" s="232">
        <v>2</v>
      </c>
      <c r="I86" s="198">
        <v>0.66666666666666663</v>
      </c>
      <c r="J86" s="232">
        <v>2.6666666666666665</v>
      </c>
      <c r="K86" s="199">
        <v>5</v>
      </c>
      <c r="L86" s="35"/>
      <c r="M86" s="200" t="s">
        <v>281</v>
      </c>
      <c r="N86" s="113"/>
      <c r="O86" s="113"/>
      <c r="P86" s="113" t="s">
        <v>309</v>
      </c>
      <c r="Q86" s="113" t="s">
        <v>312</v>
      </c>
      <c r="R86" s="113" t="s">
        <v>317</v>
      </c>
      <c r="S86" s="113" t="s">
        <v>319</v>
      </c>
      <c r="T86" s="198"/>
      <c r="U86" s="212" t="s">
        <v>316</v>
      </c>
      <c r="V86" s="35"/>
      <c r="W86" s="202"/>
      <c r="X86" s="197"/>
      <c r="Y86" s="197"/>
      <c r="Z86" s="197"/>
      <c r="AA86" s="197"/>
      <c r="AB86" s="197"/>
      <c r="AC86" s="197"/>
      <c r="AD86" s="197"/>
      <c r="AE86" s="201"/>
      <c r="AF86" s="213"/>
      <c r="AG86" s="213"/>
      <c r="AH86" s="226"/>
      <c r="AI86" s="197"/>
      <c r="AJ86" s="197"/>
      <c r="AK86" s="197"/>
      <c r="AL86" s="263"/>
      <c r="AM86" s="197"/>
      <c r="AN86" s="264"/>
      <c r="AO86" s="197"/>
      <c r="AP86" s="197"/>
      <c r="AQ86" s="212"/>
      <c r="AR86" s="24"/>
      <c r="AS86" s="24"/>
    </row>
    <row r="87" spans="1:45" ht="15" customHeight="1" x14ac:dyDescent="0.2">
      <c r="A87" s="2"/>
      <c r="B87" s="196">
        <v>2014</v>
      </c>
      <c r="C87" s="113" t="s">
        <v>146</v>
      </c>
      <c r="D87" s="197" t="s">
        <v>151</v>
      </c>
      <c r="E87" s="113"/>
      <c r="F87" s="113">
        <v>31</v>
      </c>
      <c r="G87" s="113">
        <v>3</v>
      </c>
      <c r="H87" s="198">
        <v>0.33333333333333331</v>
      </c>
      <c r="I87" s="198">
        <v>0</v>
      </c>
      <c r="J87" s="198">
        <v>0.33333333333333331</v>
      </c>
      <c r="K87" s="199">
        <v>1.6666666666666667</v>
      </c>
      <c r="L87" s="35"/>
      <c r="M87" s="200" t="s">
        <v>283</v>
      </c>
      <c r="N87" s="113"/>
      <c r="O87" s="113"/>
      <c r="P87" s="113" t="s">
        <v>310</v>
      </c>
      <c r="Q87" s="113" t="s">
        <v>566</v>
      </c>
      <c r="R87" s="113" t="s">
        <v>317</v>
      </c>
      <c r="S87" s="113" t="s">
        <v>567</v>
      </c>
      <c r="T87" s="198"/>
      <c r="U87" s="212" t="s">
        <v>311</v>
      </c>
      <c r="V87" s="35"/>
      <c r="W87" s="202"/>
      <c r="X87" s="197"/>
      <c r="Y87" s="197"/>
      <c r="Z87" s="197"/>
      <c r="AA87" s="197"/>
      <c r="AB87" s="197"/>
      <c r="AC87" s="197"/>
      <c r="AD87" s="197"/>
      <c r="AE87" s="201"/>
      <c r="AF87" s="203"/>
      <c r="AG87" s="213"/>
      <c r="AH87" s="226"/>
      <c r="AI87" s="197"/>
      <c r="AJ87" s="197"/>
      <c r="AK87" s="197"/>
      <c r="AL87" s="263"/>
      <c r="AM87" s="197"/>
      <c r="AN87" s="264"/>
      <c r="AO87" s="197"/>
      <c r="AP87" s="197"/>
      <c r="AQ87" s="212"/>
      <c r="AR87" s="24"/>
      <c r="AS87" s="24"/>
    </row>
    <row r="88" spans="1:45" ht="15" customHeight="1" x14ac:dyDescent="0.2">
      <c r="A88" s="2"/>
      <c r="B88" s="196">
        <v>2015</v>
      </c>
      <c r="C88" s="113" t="s">
        <v>57</v>
      </c>
      <c r="D88" s="197" t="s">
        <v>82</v>
      </c>
      <c r="E88" s="113"/>
      <c r="F88" s="113">
        <v>32</v>
      </c>
      <c r="G88" s="113">
        <v>5</v>
      </c>
      <c r="H88" s="198">
        <v>0.6</v>
      </c>
      <c r="I88" s="198">
        <v>1</v>
      </c>
      <c r="J88" s="198">
        <v>1.6</v>
      </c>
      <c r="K88" s="199">
        <v>5.4</v>
      </c>
      <c r="L88" s="35"/>
      <c r="M88" s="200" t="s">
        <v>285</v>
      </c>
      <c r="N88" s="113"/>
      <c r="O88" s="113"/>
      <c r="P88" s="113" t="s">
        <v>311</v>
      </c>
      <c r="Q88" s="113" t="s">
        <v>568</v>
      </c>
      <c r="R88" s="113" t="s">
        <v>318</v>
      </c>
      <c r="S88" s="113" t="s">
        <v>320</v>
      </c>
      <c r="T88" s="198"/>
      <c r="U88" s="212" t="s">
        <v>227</v>
      </c>
      <c r="V88" s="35"/>
      <c r="W88" s="215"/>
      <c r="X88" s="197"/>
      <c r="Y88" s="197"/>
      <c r="Z88" s="197"/>
      <c r="AA88" s="197"/>
      <c r="AB88" s="197"/>
      <c r="AC88" s="197"/>
      <c r="AD88" s="197"/>
      <c r="AE88" s="197"/>
      <c r="AF88" s="213"/>
      <c r="AG88" s="213"/>
      <c r="AH88" s="214"/>
      <c r="AI88" s="197"/>
      <c r="AJ88" s="197"/>
      <c r="AK88" s="197"/>
      <c r="AL88" s="263"/>
      <c r="AM88" s="197"/>
      <c r="AN88" s="264"/>
      <c r="AO88" s="197"/>
      <c r="AP88" s="197"/>
      <c r="AQ88" s="212"/>
      <c r="AR88" s="24"/>
      <c r="AS88" s="24"/>
    </row>
    <row r="89" spans="1:45" ht="15" customHeight="1" x14ac:dyDescent="0.2">
      <c r="A89" s="2"/>
      <c r="B89" s="196">
        <v>2016</v>
      </c>
      <c r="C89" s="113" t="s">
        <v>56</v>
      </c>
      <c r="D89" s="197" t="s">
        <v>82</v>
      </c>
      <c r="E89" s="113"/>
      <c r="F89" s="113">
        <v>33</v>
      </c>
      <c r="G89" s="113">
        <v>9</v>
      </c>
      <c r="H89" s="198">
        <v>0.77777777777777779</v>
      </c>
      <c r="I89" s="198">
        <v>0.44444444444444442</v>
      </c>
      <c r="J89" s="198">
        <v>1.2222222222222223</v>
      </c>
      <c r="K89" s="199">
        <v>3.8888888888888888</v>
      </c>
      <c r="L89" s="35"/>
      <c r="M89" s="200" t="s">
        <v>287</v>
      </c>
      <c r="N89" s="113"/>
      <c r="O89" s="113"/>
      <c r="P89" s="113" t="s">
        <v>248</v>
      </c>
      <c r="Q89" s="198" t="s">
        <v>314</v>
      </c>
      <c r="R89" s="113" t="s">
        <v>293</v>
      </c>
      <c r="S89" s="113" t="s">
        <v>308</v>
      </c>
      <c r="T89" s="198"/>
      <c r="U89" s="212" t="s">
        <v>251</v>
      </c>
      <c r="V89" s="35"/>
      <c r="W89" s="215"/>
      <c r="X89" s="197"/>
      <c r="Y89" s="197"/>
      <c r="Z89" s="197"/>
      <c r="AA89" s="197"/>
      <c r="AB89" s="197"/>
      <c r="AC89" s="197"/>
      <c r="AD89" s="197"/>
      <c r="AE89" s="197"/>
      <c r="AF89" s="213"/>
      <c r="AG89" s="213"/>
      <c r="AH89" s="214"/>
      <c r="AI89" s="197"/>
      <c r="AJ89" s="197"/>
      <c r="AK89" s="197"/>
      <c r="AL89" s="263"/>
      <c r="AM89" s="197"/>
      <c r="AN89" s="264"/>
      <c r="AO89" s="197"/>
      <c r="AP89" s="197"/>
      <c r="AQ89" s="212"/>
      <c r="AR89" s="24"/>
      <c r="AS89" s="24"/>
    </row>
    <row r="90" spans="1:45" ht="15" customHeight="1" x14ac:dyDescent="0.2">
      <c r="A90" s="2" t="s">
        <v>325</v>
      </c>
      <c r="B90" s="196">
        <v>2017</v>
      </c>
      <c r="C90" s="113" t="s">
        <v>56</v>
      </c>
      <c r="D90" s="197" t="s">
        <v>82</v>
      </c>
      <c r="E90" s="113"/>
      <c r="F90" s="113">
        <v>34</v>
      </c>
      <c r="G90" s="113">
        <v>9</v>
      </c>
      <c r="H90" s="198">
        <v>1.8888888888888888</v>
      </c>
      <c r="I90" s="198">
        <v>0.33333333333333331</v>
      </c>
      <c r="J90" s="198">
        <v>2.2222222222222223</v>
      </c>
      <c r="K90" s="199">
        <v>3.7777777777777777</v>
      </c>
      <c r="L90" s="35"/>
      <c r="M90" s="200" t="s">
        <v>290</v>
      </c>
      <c r="N90" s="113"/>
      <c r="O90" s="113"/>
      <c r="P90" s="113" t="s">
        <v>272</v>
      </c>
      <c r="Q90" s="198" t="s">
        <v>266</v>
      </c>
      <c r="R90" s="113" t="s">
        <v>275</v>
      </c>
      <c r="S90" s="113" t="s">
        <v>236</v>
      </c>
      <c r="T90" s="198"/>
      <c r="U90" s="212" t="s">
        <v>226</v>
      </c>
      <c r="V90" s="35"/>
      <c r="W90" s="215"/>
      <c r="X90" s="197"/>
      <c r="Y90" s="197"/>
      <c r="Z90" s="197"/>
      <c r="AA90" s="197"/>
      <c r="AB90" s="197"/>
      <c r="AC90" s="197"/>
      <c r="AD90" s="197"/>
      <c r="AE90" s="197"/>
      <c r="AF90" s="213"/>
      <c r="AG90" s="213"/>
      <c r="AH90" s="214"/>
      <c r="AI90" s="197"/>
      <c r="AJ90" s="197"/>
      <c r="AK90" s="197"/>
      <c r="AL90" s="263"/>
      <c r="AM90" s="197"/>
      <c r="AN90" s="264"/>
      <c r="AO90" s="197"/>
      <c r="AP90" s="197"/>
      <c r="AQ90" s="212"/>
      <c r="AR90" s="24"/>
      <c r="AS90" s="24"/>
    </row>
    <row r="91" spans="1:45" ht="15" customHeight="1" x14ac:dyDescent="0.2">
      <c r="A91" s="2" t="s">
        <v>326</v>
      </c>
      <c r="B91" s="196">
        <v>2018</v>
      </c>
      <c r="C91" s="113" t="s">
        <v>63</v>
      </c>
      <c r="D91" s="197" t="s">
        <v>82</v>
      </c>
      <c r="E91" s="113"/>
      <c r="F91" s="113">
        <v>35</v>
      </c>
      <c r="G91" s="113">
        <v>12</v>
      </c>
      <c r="H91" s="198">
        <v>1.3333333333333333</v>
      </c>
      <c r="I91" s="198">
        <v>0.41666666666666669</v>
      </c>
      <c r="J91" s="198">
        <v>1.75</v>
      </c>
      <c r="K91" s="199">
        <v>3.5833333333333335</v>
      </c>
      <c r="L91" s="35"/>
      <c r="M91" s="200" t="s">
        <v>292</v>
      </c>
      <c r="N91" s="113"/>
      <c r="O91" s="113"/>
      <c r="P91" s="113" t="s">
        <v>260</v>
      </c>
      <c r="Q91" s="198" t="s">
        <v>313</v>
      </c>
      <c r="R91" s="113" t="s">
        <v>263</v>
      </c>
      <c r="S91" s="113" t="s">
        <v>263</v>
      </c>
      <c r="T91" s="198"/>
      <c r="U91" s="212" t="s">
        <v>288</v>
      </c>
      <c r="V91" s="35"/>
      <c r="W91" s="215"/>
      <c r="X91" s="197"/>
      <c r="Y91" s="197"/>
      <c r="Z91" s="197"/>
      <c r="AA91" s="197"/>
      <c r="AB91" s="197"/>
      <c r="AC91" s="197"/>
      <c r="AD91" s="197"/>
      <c r="AE91" s="197"/>
      <c r="AF91" s="197"/>
      <c r="AG91" s="197"/>
      <c r="AH91" s="204"/>
      <c r="AI91" s="197"/>
      <c r="AJ91" s="197"/>
      <c r="AK91" s="197"/>
      <c r="AL91" s="263"/>
      <c r="AM91" s="197"/>
      <c r="AN91" s="264"/>
      <c r="AO91" s="197"/>
      <c r="AP91" s="197"/>
      <c r="AQ91" s="212"/>
      <c r="AR91" s="24"/>
      <c r="AS91" s="24"/>
    </row>
    <row r="92" spans="1:45" ht="15" customHeight="1" x14ac:dyDescent="0.2">
      <c r="A92" s="2" t="s">
        <v>327</v>
      </c>
      <c r="B92" s="196">
        <v>2019</v>
      </c>
      <c r="C92" s="113" t="s">
        <v>65</v>
      </c>
      <c r="D92" s="197" t="s">
        <v>82</v>
      </c>
      <c r="E92" s="113"/>
      <c r="F92" s="113">
        <v>36</v>
      </c>
      <c r="G92" s="113">
        <v>10</v>
      </c>
      <c r="H92" s="198">
        <v>1.4</v>
      </c>
      <c r="I92" s="198">
        <v>0.3</v>
      </c>
      <c r="J92" s="198">
        <v>1.7</v>
      </c>
      <c r="K92" s="199">
        <v>2.8</v>
      </c>
      <c r="L92" s="35"/>
      <c r="M92" s="200" t="s">
        <v>295</v>
      </c>
      <c r="N92" s="113"/>
      <c r="O92" s="113"/>
      <c r="P92" s="113" t="s">
        <v>235</v>
      </c>
      <c r="Q92" s="198" t="s">
        <v>254</v>
      </c>
      <c r="R92" s="113" t="s">
        <v>237</v>
      </c>
      <c r="S92" s="113" t="s">
        <v>267</v>
      </c>
      <c r="T92" s="198"/>
      <c r="U92" s="212" t="s">
        <v>238</v>
      </c>
      <c r="V92" s="35"/>
      <c r="W92" s="215"/>
      <c r="X92" s="197"/>
      <c r="Y92" s="197"/>
      <c r="Z92" s="197"/>
      <c r="AA92" s="197"/>
      <c r="AB92" s="197"/>
      <c r="AC92" s="197"/>
      <c r="AD92" s="197"/>
      <c r="AE92" s="197"/>
      <c r="AF92" s="197"/>
      <c r="AG92" s="197"/>
      <c r="AH92" s="204"/>
      <c r="AI92" s="197"/>
      <c r="AJ92" s="197"/>
      <c r="AK92" s="197"/>
      <c r="AL92" s="263"/>
      <c r="AM92" s="197"/>
      <c r="AN92" s="264"/>
      <c r="AO92" s="197"/>
      <c r="AP92" s="197"/>
      <c r="AQ92" s="212"/>
      <c r="AR92" s="24"/>
      <c r="AS92" s="24"/>
    </row>
    <row r="93" spans="1:45" ht="15" customHeight="1" x14ac:dyDescent="0.2">
      <c r="A93" s="2"/>
      <c r="B93" s="196">
        <v>2020</v>
      </c>
      <c r="C93" s="113" t="s">
        <v>63</v>
      </c>
      <c r="D93" s="197" t="s">
        <v>82</v>
      </c>
      <c r="E93" s="113"/>
      <c r="F93" s="113">
        <v>37</v>
      </c>
      <c r="G93" s="113">
        <v>8</v>
      </c>
      <c r="H93" s="198">
        <v>1.4</v>
      </c>
      <c r="I93" s="198">
        <v>0.3</v>
      </c>
      <c r="J93" s="198">
        <v>1.7</v>
      </c>
      <c r="K93" s="199">
        <v>2.8</v>
      </c>
      <c r="L93" s="35"/>
      <c r="M93" s="200" t="s">
        <v>378</v>
      </c>
      <c r="N93" s="113"/>
      <c r="O93" s="113"/>
      <c r="P93" s="113" t="s">
        <v>368</v>
      </c>
      <c r="Q93" s="113" t="s">
        <v>199</v>
      </c>
      <c r="R93" s="198" t="s">
        <v>226</v>
      </c>
      <c r="S93" s="198" t="s">
        <v>379</v>
      </c>
      <c r="T93" s="198"/>
      <c r="U93" s="199" t="s">
        <v>380</v>
      </c>
      <c r="V93" s="35"/>
      <c r="W93" s="215"/>
      <c r="X93" s="197"/>
      <c r="Y93" s="197"/>
      <c r="Z93" s="197"/>
      <c r="AA93" s="197"/>
      <c r="AB93" s="197"/>
      <c r="AC93" s="197"/>
      <c r="AD93" s="197"/>
      <c r="AE93" s="197"/>
      <c r="AF93" s="197"/>
      <c r="AG93" s="197"/>
      <c r="AH93" s="204"/>
      <c r="AI93" s="197"/>
      <c r="AJ93" s="197"/>
      <c r="AK93" s="197"/>
      <c r="AL93" s="263"/>
      <c r="AM93" s="197"/>
      <c r="AN93" s="264"/>
      <c r="AO93" s="197"/>
      <c r="AP93" s="197"/>
      <c r="AQ93" s="212"/>
      <c r="AR93" s="24"/>
      <c r="AS93" s="24"/>
    </row>
    <row r="94" spans="1:45" ht="15" customHeight="1" x14ac:dyDescent="0.2">
      <c r="A94" s="2"/>
      <c r="B94" s="196">
        <v>2021</v>
      </c>
      <c r="C94" s="113" t="s">
        <v>63</v>
      </c>
      <c r="D94" s="197" t="s">
        <v>82</v>
      </c>
      <c r="E94" s="113"/>
      <c r="F94" s="113">
        <v>38</v>
      </c>
      <c r="G94" s="113">
        <v>12</v>
      </c>
      <c r="H94" s="198">
        <f>PRODUCT(7/12)</f>
        <v>0.58333333333333337</v>
      </c>
      <c r="I94" s="198">
        <v>75</v>
      </c>
      <c r="J94" s="198">
        <f>PRODUCT(16/12)</f>
        <v>1.3333333333333333</v>
      </c>
      <c r="K94" s="199">
        <f>PRODUCT(38/12)</f>
        <v>3.1666666666666665</v>
      </c>
      <c r="L94" s="35"/>
      <c r="M94" s="200" t="s">
        <v>408</v>
      </c>
      <c r="N94" s="113"/>
      <c r="O94" s="113"/>
      <c r="P94" s="113" t="s">
        <v>409</v>
      </c>
      <c r="Q94" s="5" t="s">
        <v>368</v>
      </c>
      <c r="R94" s="198" t="s">
        <v>254</v>
      </c>
      <c r="S94" s="198" t="s">
        <v>410</v>
      </c>
      <c r="T94" s="198"/>
      <c r="U94" s="199" t="s">
        <v>410</v>
      </c>
      <c r="V94" s="35"/>
      <c r="W94" s="215"/>
      <c r="X94" s="197"/>
      <c r="Y94" s="197"/>
      <c r="Z94" s="197"/>
      <c r="AA94" s="197"/>
      <c r="AB94" s="197"/>
      <c r="AC94" s="197"/>
      <c r="AD94" s="197"/>
      <c r="AE94" s="197"/>
      <c r="AF94" s="197"/>
      <c r="AG94" s="197"/>
      <c r="AH94" s="204"/>
      <c r="AI94" s="197"/>
      <c r="AJ94" s="197"/>
      <c r="AK94" s="197"/>
      <c r="AL94" s="263"/>
      <c r="AM94" s="197"/>
      <c r="AN94" s="264"/>
      <c r="AO94" s="197"/>
      <c r="AP94" s="197"/>
      <c r="AQ94" s="212"/>
      <c r="AR94" s="24"/>
      <c r="AS94" s="24"/>
    </row>
    <row r="95" spans="1:45" ht="15" customHeight="1" x14ac:dyDescent="0.2">
      <c r="A95" s="2"/>
      <c r="B95" s="196">
        <v>2022</v>
      </c>
      <c r="C95" s="113" t="s">
        <v>59</v>
      </c>
      <c r="D95" s="197" t="s">
        <v>82</v>
      </c>
      <c r="E95" s="113"/>
      <c r="F95" s="113">
        <v>39</v>
      </c>
      <c r="G95" s="113">
        <v>4</v>
      </c>
      <c r="H95" s="198">
        <v>1.67</v>
      </c>
      <c r="I95" s="198">
        <v>1</v>
      </c>
      <c r="J95" s="198">
        <v>2.5</v>
      </c>
      <c r="K95" s="199">
        <v>4.5</v>
      </c>
      <c r="L95" s="35"/>
      <c r="M95" s="200" t="s">
        <v>440</v>
      </c>
      <c r="N95" s="113"/>
      <c r="O95" s="113"/>
      <c r="P95" s="113" t="s">
        <v>197</v>
      </c>
      <c r="Q95" s="113" t="s">
        <v>199</v>
      </c>
      <c r="R95" s="113" t="s">
        <v>238</v>
      </c>
      <c r="S95" s="113" t="s">
        <v>437</v>
      </c>
      <c r="T95" s="113"/>
      <c r="U95" s="212" t="s">
        <v>410</v>
      </c>
      <c r="V95" s="35"/>
      <c r="W95" s="215"/>
      <c r="X95" s="197"/>
      <c r="Y95" s="197"/>
      <c r="Z95" s="197"/>
      <c r="AA95" s="197"/>
      <c r="AB95" s="197"/>
      <c r="AC95" s="197"/>
      <c r="AD95" s="197"/>
      <c r="AE95" s="197"/>
      <c r="AF95" s="197"/>
      <c r="AG95" s="197"/>
      <c r="AH95" s="204"/>
      <c r="AI95" s="197"/>
      <c r="AJ95" s="197"/>
      <c r="AK95" s="197"/>
      <c r="AL95" s="263"/>
      <c r="AM95" s="197"/>
      <c r="AN95" s="264"/>
      <c r="AO95" s="197"/>
      <c r="AP95" s="197"/>
      <c r="AQ95" s="212"/>
      <c r="AR95" s="24"/>
      <c r="AS95" s="24"/>
    </row>
    <row r="96" spans="1:45" ht="15" customHeight="1" x14ac:dyDescent="0.2">
      <c r="A96" s="2"/>
      <c r="B96" s="196">
        <v>2023</v>
      </c>
      <c r="C96" s="113" t="s">
        <v>57</v>
      </c>
      <c r="D96" s="197" t="s">
        <v>82</v>
      </c>
      <c r="E96" s="113"/>
      <c r="F96" s="113">
        <v>40</v>
      </c>
      <c r="G96" s="113">
        <v>6</v>
      </c>
      <c r="H96" s="198">
        <v>0.5</v>
      </c>
      <c r="I96" s="198">
        <v>0.5</v>
      </c>
      <c r="J96" s="198">
        <v>1</v>
      </c>
      <c r="K96" s="199">
        <v>3</v>
      </c>
      <c r="L96" s="35"/>
      <c r="M96" s="200" t="s">
        <v>463</v>
      </c>
      <c r="N96" s="113"/>
      <c r="O96" s="113"/>
      <c r="P96" s="5" t="s">
        <v>144</v>
      </c>
      <c r="Q96" s="113" t="s">
        <v>444</v>
      </c>
      <c r="R96" s="5" t="s">
        <v>379</v>
      </c>
      <c r="S96" s="5" t="s">
        <v>202</v>
      </c>
      <c r="T96" s="5"/>
      <c r="U96" s="231" t="s">
        <v>437</v>
      </c>
      <c r="V96" s="35"/>
      <c r="W96" s="215"/>
      <c r="X96" s="197"/>
      <c r="Y96" s="197"/>
      <c r="Z96" s="197"/>
      <c r="AA96" s="197"/>
      <c r="AB96" s="197"/>
      <c r="AC96" s="197"/>
      <c r="AD96" s="197"/>
      <c r="AE96" s="197"/>
      <c r="AF96" s="197"/>
      <c r="AG96" s="197"/>
      <c r="AH96" s="204"/>
      <c r="AI96" s="197"/>
      <c r="AJ96" s="197"/>
      <c r="AK96" s="197"/>
      <c r="AL96" s="263"/>
      <c r="AM96" s="197"/>
      <c r="AN96" s="264"/>
      <c r="AO96" s="197"/>
      <c r="AP96" s="197"/>
      <c r="AQ96" s="212"/>
      <c r="AR96" s="24"/>
      <c r="AS96" s="24"/>
    </row>
    <row r="97" spans="1:45" s="9" customFormat="1" ht="15" customHeight="1" x14ac:dyDescent="0.25">
      <c r="A97" s="23"/>
      <c r="B97" s="206"/>
      <c r="C97" s="207"/>
      <c r="D97" s="207"/>
      <c r="E97" s="207"/>
      <c r="F97" s="207"/>
      <c r="G97" s="207"/>
      <c r="H97" s="208"/>
      <c r="I97" s="208"/>
      <c r="J97" s="208"/>
      <c r="K97" s="209"/>
      <c r="L97" s="35"/>
      <c r="M97" s="206"/>
      <c r="N97" s="207"/>
      <c r="O97" s="207"/>
      <c r="P97" s="207"/>
      <c r="Q97" s="207"/>
      <c r="R97" s="207"/>
      <c r="S97" s="207"/>
      <c r="T97" s="207"/>
      <c r="U97" s="209"/>
      <c r="V97" s="35"/>
      <c r="W97" s="206"/>
      <c r="X97" s="207"/>
      <c r="Y97" s="207"/>
      <c r="Z97" s="207"/>
      <c r="AA97" s="207"/>
      <c r="AB97" s="207"/>
      <c r="AC97" s="207"/>
      <c r="AD97" s="207"/>
      <c r="AE97" s="207"/>
      <c r="AF97" s="207"/>
      <c r="AG97" s="207"/>
      <c r="AH97" s="210"/>
      <c r="AI97" s="207"/>
      <c r="AJ97" s="207"/>
      <c r="AK97" s="207"/>
      <c r="AL97" s="207"/>
      <c r="AM97" s="207"/>
      <c r="AN97" s="207"/>
      <c r="AO97" s="207"/>
      <c r="AP97" s="207"/>
      <c r="AQ97" s="210"/>
      <c r="AR97" s="35"/>
      <c r="AS97" s="38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24"/>
      <c r="AG98" s="35"/>
      <c r="AH98" s="35"/>
      <c r="AI98" s="35"/>
      <c r="AJ98" s="35"/>
      <c r="AK98" s="35"/>
      <c r="AL98" s="35"/>
      <c r="AM98" s="35"/>
      <c r="AN98" s="35"/>
      <c r="AO98" s="35"/>
      <c r="AP98" s="35"/>
      <c r="AQ98" s="35"/>
      <c r="AR98" s="35"/>
      <c r="AS98" s="38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8"/>
      <c r="AS99" s="38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8"/>
      <c r="AS100" s="38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8"/>
      <c r="AS101" s="38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8"/>
      <c r="AS102" s="38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8"/>
      <c r="AS103" s="38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8"/>
      <c r="AS104" s="38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8"/>
      <c r="AS105" s="38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8"/>
      <c r="AS106" s="38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8"/>
      <c r="AS107" s="38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8"/>
      <c r="AS108" s="38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8"/>
      <c r="AS109" s="38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8"/>
      <c r="AS110" s="38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8"/>
      <c r="AS111" s="38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8"/>
      <c r="AS112" s="38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8"/>
      <c r="AS113" s="38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8"/>
      <c r="AS114" s="38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38"/>
      <c r="AS115" s="38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38"/>
      <c r="AS116" s="38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38"/>
      <c r="AS117" s="38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38"/>
      <c r="AS118" s="38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38"/>
      <c r="AS119" s="38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38"/>
      <c r="AS120" s="38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38"/>
      <c r="AS121" s="38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38"/>
      <c r="AS122" s="38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38"/>
      <c r="AS123" s="38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38"/>
      <c r="AS124" s="38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38"/>
      <c r="AS125" s="38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38"/>
      <c r="AS126" s="38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38"/>
      <c r="AS127" s="38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38"/>
      <c r="AS128" s="38"/>
    </row>
    <row r="129" spans="1:45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38"/>
      <c r="AS129" s="38"/>
    </row>
    <row r="130" spans="1:45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38"/>
      <c r="AS130" s="38"/>
    </row>
    <row r="131" spans="1:45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38"/>
      <c r="AS131" s="38"/>
    </row>
    <row r="132" spans="1:45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38"/>
      <c r="AS132" s="38"/>
    </row>
    <row r="133" spans="1:45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38"/>
      <c r="AS133" s="38"/>
    </row>
    <row r="134" spans="1:45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38"/>
      <c r="AS134" s="38"/>
    </row>
    <row r="135" spans="1:45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38"/>
      <c r="AS135" s="38"/>
    </row>
    <row r="136" spans="1:45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38"/>
      <c r="AS136" s="38"/>
    </row>
    <row r="137" spans="1:45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38"/>
      <c r="AS137" s="38"/>
    </row>
    <row r="138" spans="1:45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38"/>
      <c r="AS138" s="38"/>
    </row>
    <row r="139" spans="1:45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38"/>
      <c r="AS139" s="38"/>
    </row>
    <row r="140" spans="1:45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38"/>
      <c r="AS140" s="38"/>
    </row>
    <row r="141" spans="1:45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38"/>
      <c r="AS141" s="38"/>
    </row>
    <row r="142" spans="1:45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38"/>
      <c r="AS142" s="38"/>
    </row>
    <row r="143" spans="1:45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38"/>
      <c r="AS143" s="38"/>
    </row>
    <row r="144" spans="1:45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38"/>
      <c r="AS144" s="38"/>
    </row>
    <row r="145" spans="1:45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38"/>
      <c r="AS145" s="38"/>
    </row>
    <row r="146" spans="1:45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38"/>
      <c r="AS146" s="38"/>
    </row>
    <row r="147" spans="1:45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38"/>
      <c r="AS147" s="38"/>
    </row>
    <row r="148" spans="1:45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38"/>
      <c r="AS148" s="38"/>
    </row>
    <row r="149" spans="1:45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38"/>
      <c r="AS149" s="38"/>
    </row>
    <row r="150" spans="1:45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38"/>
      <c r="AS150" s="38"/>
    </row>
    <row r="151" spans="1:45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38"/>
      <c r="AS151" s="38"/>
    </row>
    <row r="152" spans="1:45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M152" s="24"/>
      <c r="AN152" s="24"/>
      <c r="AO152" s="35"/>
      <c r="AP152" s="35"/>
      <c r="AQ152" s="35"/>
      <c r="AR152" s="38"/>
      <c r="AS152" s="38"/>
    </row>
    <row r="153" spans="1:45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M153" s="24"/>
      <c r="AN153" s="24"/>
      <c r="AO153" s="35"/>
      <c r="AP153" s="35"/>
      <c r="AQ153" s="35"/>
      <c r="AR153" s="38"/>
      <c r="AS153" s="38"/>
    </row>
    <row r="154" spans="1:45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M154" s="24"/>
      <c r="AN154" s="24"/>
      <c r="AO154" s="35"/>
      <c r="AP154" s="35"/>
      <c r="AQ154" s="35"/>
      <c r="AR154" s="38"/>
      <c r="AS154" s="38"/>
    </row>
    <row r="155" spans="1:45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M155" s="24"/>
      <c r="AN155" s="24"/>
      <c r="AO155" s="35"/>
      <c r="AP155" s="35"/>
      <c r="AQ155" s="35"/>
      <c r="AR155" s="38"/>
      <c r="AS155" s="38"/>
    </row>
    <row r="156" spans="1:45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M156" s="24"/>
      <c r="AN156" s="24"/>
      <c r="AO156" s="35"/>
      <c r="AP156" s="35"/>
      <c r="AQ156" s="35"/>
      <c r="AR156" s="38"/>
      <c r="AS156" s="38"/>
    </row>
    <row r="157" spans="1:45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M157" s="24"/>
      <c r="AN157" s="24"/>
      <c r="AO157" s="35"/>
      <c r="AP157" s="35"/>
      <c r="AQ157" s="35"/>
      <c r="AR157" s="38"/>
      <c r="AS157" s="38"/>
    </row>
    <row r="158" spans="1:45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M158" s="24"/>
      <c r="AN158" s="24"/>
      <c r="AO158" s="35"/>
      <c r="AP158" s="35"/>
      <c r="AQ158" s="35"/>
      <c r="AR158" s="38"/>
      <c r="AS158" s="38"/>
    </row>
    <row r="159" spans="1:45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M159" s="24"/>
      <c r="AN159" s="24"/>
      <c r="AO159" s="35"/>
      <c r="AP159" s="35"/>
      <c r="AQ159" s="35"/>
      <c r="AR159" s="38"/>
      <c r="AS159" s="38"/>
    </row>
    <row r="160" spans="1:45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M160" s="24"/>
      <c r="AN160" s="24"/>
      <c r="AO160" s="35"/>
      <c r="AP160" s="35"/>
      <c r="AQ160" s="35"/>
      <c r="AR160" s="38"/>
      <c r="AS160" s="38"/>
    </row>
    <row r="161" spans="1:45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M161" s="24"/>
      <c r="AN161" s="24"/>
      <c r="AO161" s="35"/>
      <c r="AP161" s="35"/>
      <c r="AQ161" s="35"/>
      <c r="AR161" s="38"/>
      <c r="AS161" s="38"/>
    </row>
    <row r="162" spans="1:45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M162" s="24"/>
      <c r="AN162" s="24"/>
      <c r="AO162" s="35"/>
      <c r="AP162" s="35"/>
      <c r="AQ162" s="35"/>
      <c r="AR162" s="38"/>
      <c r="AS162" s="38"/>
    </row>
    <row r="163" spans="1:45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M163" s="24"/>
      <c r="AN163" s="24"/>
      <c r="AO163" s="35"/>
      <c r="AP163" s="35"/>
      <c r="AQ163" s="35"/>
      <c r="AR163" s="38"/>
      <c r="AS163" s="38"/>
    </row>
    <row r="164" spans="1:45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M164" s="24"/>
      <c r="AN164" s="24"/>
      <c r="AO164" s="35"/>
      <c r="AP164" s="35"/>
      <c r="AQ164" s="35"/>
      <c r="AR164" s="38"/>
      <c r="AS164" s="38"/>
    </row>
    <row r="165" spans="1:45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M165" s="24"/>
      <c r="AN165" s="24"/>
      <c r="AO165" s="35"/>
      <c r="AP165" s="35"/>
      <c r="AQ165" s="35"/>
      <c r="AR165" s="38"/>
      <c r="AS165" s="38"/>
    </row>
    <row r="166" spans="1:45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M166" s="24"/>
      <c r="AN166" s="24"/>
      <c r="AO166" s="35"/>
      <c r="AP166" s="35"/>
      <c r="AQ166" s="35"/>
      <c r="AR166" s="38"/>
      <c r="AS166" s="38"/>
    </row>
    <row r="167" spans="1:45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M167" s="24"/>
      <c r="AN167" s="24"/>
      <c r="AO167" s="35"/>
      <c r="AP167" s="35"/>
      <c r="AQ167" s="35"/>
      <c r="AR167" s="38"/>
      <c r="AS167" s="38"/>
    </row>
    <row r="168" spans="1:45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M168" s="24"/>
      <c r="AN168" s="24"/>
      <c r="AO168" s="35"/>
      <c r="AP168" s="35"/>
      <c r="AQ168" s="35"/>
      <c r="AR168" s="38"/>
      <c r="AS168" s="38"/>
    </row>
    <row r="169" spans="1:45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M169" s="24"/>
      <c r="AN169" s="24"/>
      <c r="AO169" s="35"/>
      <c r="AP169" s="35"/>
      <c r="AQ169" s="35"/>
      <c r="AR169" s="38"/>
      <c r="AS169" s="38"/>
    </row>
    <row r="170" spans="1:45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M170" s="24"/>
      <c r="AN170" s="24"/>
      <c r="AO170" s="35"/>
      <c r="AP170" s="35"/>
      <c r="AQ170" s="35"/>
      <c r="AR170" s="38"/>
      <c r="AS170" s="38"/>
    </row>
    <row r="171" spans="1:45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M171" s="24"/>
      <c r="AN171" s="24"/>
      <c r="AO171" s="35"/>
      <c r="AP171" s="35"/>
      <c r="AQ171" s="35"/>
      <c r="AR171" s="38"/>
      <c r="AS171" s="38"/>
    </row>
    <row r="172" spans="1:45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  <c r="AM172" s="24"/>
      <c r="AN172" s="24"/>
      <c r="AO172" s="35"/>
      <c r="AP172" s="35"/>
      <c r="AQ172" s="35"/>
      <c r="AR172" s="38"/>
      <c r="AS172" s="38"/>
    </row>
    <row r="173" spans="1:45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  <c r="AM173" s="24"/>
      <c r="AN173" s="24"/>
      <c r="AO173" s="35"/>
      <c r="AP173" s="35"/>
      <c r="AQ173" s="35"/>
      <c r="AR173" s="38"/>
      <c r="AS173" s="38"/>
    </row>
    <row r="174" spans="1:45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  <c r="AM174" s="24"/>
      <c r="AN174" s="24"/>
      <c r="AO174" s="35"/>
      <c r="AP174" s="35"/>
      <c r="AQ174" s="35"/>
      <c r="AR174" s="38"/>
      <c r="AS174" s="38"/>
    </row>
    <row r="175" spans="1:45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  <c r="AM175" s="24"/>
      <c r="AN175" s="24"/>
      <c r="AO175" s="35"/>
      <c r="AP175" s="35"/>
      <c r="AQ175" s="35"/>
      <c r="AR175" s="38"/>
      <c r="AS175" s="38"/>
    </row>
    <row r="176" spans="1:45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4"/>
      <c r="AM176" s="24"/>
      <c r="AN176" s="24"/>
      <c r="AO176" s="35"/>
      <c r="AP176" s="35"/>
      <c r="AQ176" s="35"/>
      <c r="AR176" s="38"/>
      <c r="AS176" s="38"/>
    </row>
    <row r="177" spans="1:45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4"/>
      <c r="AM177" s="24"/>
      <c r="AN177" s="24"/>
      <c r="AO177" s="35"/>
      <c r="AP177" s="35"/>
      <c r="AQ177" s="35"/>
      <c r="AR177" s="38"/>
      <c r="AS177" s="38"/>
    </row>
    <row r="178" spans="1:45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4"/>
      <c r="AM178" s="24"/>
      <c r="AN178" s="24"/>
      <c r="AO178" s="35"/>
      <c r="AP178" s="35"/>
      <c r="AQ178" s="35"/>
      <c r="AR178" s="38"/>
      <c r="AS178" s="38"/>
    </row>
    <row r="179" spans="1:45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4"/>
      <c r="AM179" s="24"/>
      <c r="AN179" s="24"/>
      <c r="AO179" s="35"/>
      <c r="AP179" s="35"/>
      <c r="AQ179" s="35"/>
      <c r="AR179" s="38"/>
      <c r="AS179" s="38"/>
    </row>
    <row r="180" spans="1:45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24"/>
      <c r="AM180" s="24"/>
      <c r="AN180" s="24"/>
      <c r="AO180" s="35"/>
      <c r="AP180" s="35"/>
      <c r="AQ180" s="35"/>
      <c r="AR180" s="38"/>
      <c r="AS180" s="38"/>
    </row>
    <row r="181" spans="1:45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24"/>
      <c r="AM181" s="24"/>
      <c r="AN181" s="24"/>
      <c r="AO181" s="35"/>
      <c r="AP181" s="35"/>
      <c r="AQ181" s="35"/>
      <c r="AR181" s="38"/>
      <c r="AS181" s="38"/>
    </row>
    <row r="182" spans="1:45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24"/>
      <c r="AM182" s="24"/>
      <c r="AN182" s="24"/>
      <c r="AO182" s="35"/>
      <c r="AP182" s="35"/>
      <c r="AQ182" s="35"/>
      <c r="AR182" s="38"/>
      <c r="AS182" s="38"/>
    </row>
    <row r="183" spans="1:45" s="9" customFormat="1" ht="15" customHeight="1" x14ac:dyDescent="0.25">
      <c r="A183" s="2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24"/>
      <c r="AM183" s="24"/>
      <c r="AN183" s="24"/>
      <c r="AO183" s="35"/>
      <c r="AP183" s="35"/>
      <c r="AQ183" s="35"/>
      <c r="AR183" s="38"/>
      <c r="AS183" s="38"/>
    </row>
    <row r="184" spans="1:45" s="9" customFormat="1" ht="15" customHeight="1" x14ac:dyDescent="0.25">
      <c r="A184" s="2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24"/>
      <c r="AM184" s="24"/>
      <c r="AN184" s="24"/>
      <c r="AO184" s="35"/>
      <c r="AP184" s="35"/>
      <c r="AQ184" s="35"/>
      <c r="AR184" s="38"/>
      <c r="AS184" s="38"/>
    </row>
    <row r="185" spans="1:45" s="9" customFormat="1" ht="15" customHeight="1" x14ac:dyDescent="0.25">
      <c r="A185" s="23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24"/>
      <c r="AM185" s="24"/>
      <c r="AN185" s="24"/>
      <c r="AO185" s="35"/>
      <c r="AP185" s="35"/>
      <c r="AQ185" s="35"/>
      <c r="AR185" s="38"/>
      <c r="AS185" s="38"/>
    </row>
    <row r="186" spans="1:45" s="9" customFormat="1" ht="15" customHeight="1" x14ac:dyDescent="0.25">
      <c r="A186" s="23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24"/>
      <c r="AM186" s="24"/>
      <c r="AN186" s="24"/>
      <c r="AO186" s="35"/>
      <c r="AP186" s="35"/>
      <c r="AQ186" s="35"/>
      <c r="AR186" s="38"/>
      <c r="AS186" s="38"/>
    </row>
    <row r="187" spans="1:45" s="9" customFormat="1" ht="15" customHeight="1" x14ac:dyDescent="0.25">
      <c r="A187" s="23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24"/>
      <c r="AM187" s="24"/>
      <c r="AN187" s="24"/>
      <c r="AO187" s="35"/>
      <c r="AP187" s="35"/>
      <c r="AQ187" s="35"/>
      <c r="AR187" s="38"/>
      <c r="AS187" s="38"/>
    </row>
    <row r="188" spans="1:45" s="9" customFormat="1" ht="15" customHeight="1" x14ac:dyDescent="0.25">
      <c r="A188" s="23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24"/>
      <c r="AM188" s="24"/>
      <c r="AN188" s="24"/>
      <c r="AO188" s="35"/>
      <c r="AP188" s="35"/>
      <c r="AQ188" s="35"/>
      <c r="AR188" s="38"/>
      <c r="AS188" s="38"/>
    </row>
    <row r="189" spans="1:45" s="9" customFormat="1" ht="15" customHeight="1" x14ac:dyDescent="0.25">
      <c r="A189" s="23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24"/>
      <c r="AM189" s="24"/>
      <c r="AN189" s="24"/>
      <c r="AO189" s="35"/>
      <c r="AP189" s="35"/>
      <c r="AQ189" s="35"/>
      <c r="AR189" s="38"/>
      <c r="AS189" s="38"/>
    </row>
    <row r="190" spans="1:45" s="9" customFormat="1" ht="15" customHeight="1" x14ac:dyDescent="0.25">
      <c r="A190" s="23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24"/>
      <c r="AM190" s="24"/>
      <c r="AN190" s="24"/>
      <c r="AO190" s="35"/>
      <c r="AP190" s="35"/>
      <c r="AQ190" s="35"/>
      <c r="AR190" s="38"/>
      <c r="AS190" s="38"/>
    </row>
    <row r="191" spans="1:45" s="9" customFormat="1" ht="15" customHeight="1" x14ac:dyDescent="0.25">
      <c r="A191" s="23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24"/>
      <c r="AM191" s="24"/>
      <c r="AN191" s="24"/>
      <c r="AO191" s="35"/>
      <c r="AP191" s="35"/>
      <c r="AQ191" s="35"/>
      <c r="AR191" s="38"/>
      <c r="AS191" s="38"/>
    </row>
    <row r="192" spans="1:45" s="9" customFormat="1" ht="15" customHeight="1" x14ac:dyDescent="0.25">
      <c r="A192" s="23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24"/>
      <c r="AM192" s="24"/>
      <c r="AN192" s="24"/>
      <c r="AO192" s="35"/>
      <c r="AP192" s="35"/>
      <c r="AQ192" s="35"/>
      <c r="AR192" s="38"/>
      <c r="AS192" s="38"/>
    </row>
    <row r="193" spans="1:45" s="9" customFormat="1" ht="15" customHeight="1" x14ac:dyDescent="0.25">
      <c r="A193" s="23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24"/>
      <c r="AM193" s="24"/>
      <c r="AN193" s="24"/>
      <c r="AO193" s="35"/>
      <c r="AP193" s="35"/>
      <c r="AQ193" s="35"/>
      <c r="AR193" s="38"/>
      <c r="AS193" s="38"/>
    </row>
    <row r="194" spans="1:45" s="9" customFormat="1" ht="15" customHeight="1" x14ac:dyDescent="0.25">
      <c r="A194" s="23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24"/>
      <c r="AM194" s="24"/>
      <c r="AN194" s="24"/>
      <c r="AO194" s="35"/>
      <c r="AP194" s="35"/>
      <c r="AQ194" s="35"/>
      <c r="AR194" s="38"/>
      <c r="AS194" s="38"/>
    </row>
    <row r="195" spans="1:45" s="9" customFormat="1" ht="15" customHeight="1" x14ac:dyDescent="0.25">
      <c r="A195" s="23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24"/>
      <c r="AM195" s="24"/>
      <c r="AN195" s="24"/>
      <c r="AO195" s="35"/>
      <c r="AP195" s="35"/>
      <c r="AQ195" s="35"/>
      <c r="AR195" s="38"/>
      <c r="AS195" s="38"/>
    </row>
    <row r="196" spans="1:45" s="9" customFormat="1" ht="15" customHeight="1" x14ac:dyDescent="0.25">
      <c r="A196" s="23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24"/>
      <c r="AM196" s="24"/>
      <c r="AN196" s="24"/>
      <c r="AO196" s="35"/>
      <c r="AP196" s="35"/>
      <c r="AQ196" s="35"/>
      <c r="AR196" s="38"/>
      <c r="AS196" s="38"/>
    </row>
    <row r="197" spans="1:45" s="9" customFormat="1" ht="15" customHeight="1" x14ac:dyDescent="0.25">
      <c r="A197" s="23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24"/>
      <c r="AM197" s="24"/>
      <c r="AN197" s="24"/>
      <c r="AO197" s="35"/>
      <c r="AP197" s="35"/>
      <c r="AQ197" s="35"/>
      <c r="AR197" s="38"/>
      <c r="AS197" s="38"/>
    </row>
    <row r="198" spans="1:45" s="9" customFormat="1" ht="15" customHeight="1" x14ac:dyDescent="0.25">
      <c r="A198" s="23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24"/>
      <c r="AM198" s="24"/>
      <c r="AN198" s="24"/>
      <c r="AO198" s="35"/>
      <c r="AP198" s="35"/>
      <c r="AQ198" s="35"/>
      <c r="AR198" s="38"/>
      <c r="AS198" s="38"/>
    </row>
    <row r="199" spans="1:45" s="9" customFormat="1" ht="15" customHeight="1" x14ac:dyDescent="0.25">
      <c r="A199" s="23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24"/>
      <c r="AM199" s="24"/>
      <c r="AN199" s="24"/>
      <c r="AO199" s="35"/>
      <c r="AP199" s="35"/>
      <c r="AQ199" s="35"/>
      <c r="AR199" s="38"/>
      <c r="AS199" s="38"/>
    </row>
    <row r="200" spans="1:45" s="9" customFormat="1" ht="15" customHeight="1" x14ac:dyDescent="0.25">
      <c r="A200" s="23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24"/>
      <c r="AM200" s="24"/>
      <c r="AN200" s="24"/>
      <c r="AO200" s="35"/>
      <c r="AP200" s="35"/>
      <c r="AQ200" s="35"/>
      <c r="AR200" s="38"/>
      <c r="AS200" s="38"/>
    </row>
    <row r="201" spans="1:45" s="9" customFormat="1" ht="15" customHeight="1" x14ac:dyDescent="0.25">
      <c r="A201" s="23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24"/>
      <c r="AM201" s="24"/>
      <c r="AN201" s="24"/>
      <c r="AO201" s="35"/>
      <c r="AP201" s="35"/>
      <c r="AQ201" s="35"/>
      <c r="AR201" s="38"/>
      <c r="AS201" s="38"/>
    </row>
    <row r="202" spans="1:45" s="9" customFormat="1" ht="15" customHeight="1" x14ac:dyDescent="0.25">
      <c r="A202" s="23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24"/>
      <c r="AM202" s="24"/>
      <c r="AN202" s="24"/>
      <c r="AO202" s="35"/>
      <c r="AP202" s="35"/>
      <c r="AQ202" s="35"/>
      <c r="AR202" s="38"/>
      <c r="AS202" s="38"/>
    </row>
    <row r="203" spans="1:45" s="9" customFormat="1" ht="15" customHeight="1" x14ac:dyDescent="0.25">
      <c r="A203" s="23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24"/>
      <c r="AM203" s="24"/>
      <c r="AN203" s="24"/>
      <c r="AO203" s="35"/>
      <c r="AP203" s="35"/>
      <c r="AQ203" s="35"/>
      <c r="AR203" s="38"/>
      <c r="AS203" s="38"/>
    </row>
    <row r="204" spans="1:45" s="9" customFormat="1" ht="15" customHeight="1" x14ac:dyDescent="0.25">
      <c r="A204" s="23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24"/>
      <c r="AM204" s="24"/>
      <c r="AN204" s="24"/>
      <c r="AO204" s="35"/>
      <c r="AP204" s="35"/>
      <c r="AQ204" s="35"/>
      <c r="AR204" s="38"/>
      <c r="AS204" s="38"/>
    </row>
    <row r="205" spans="1:45" s="9" customFormat="1" ht="15" customHeight="1" x14ac:dyDescent="0.25">
      <c r="A205" s="23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24"/>
      <c r="AM205" s="24"/>
      <c r="AN205" s="24"/>
      <c r="AO205" s="35"/>
      <c r="AP205" s="35"/>
      <c r="AQ205" s="35"/>
      <c r="AR205" s="38"/>
      <c r="AS205" s="38"/>
    </row>
    <row r="206" spans="1:45" s="9" customFormat="1" ht="15" customHeight="1" x14ac:dyDescent="0.25">
      <c r="A206" s="23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24"/>
      <c r="AM206" s="24"/>
      <c r="AN206" s="24"/>
      <c r="AO206" s="35"/>
      <c r="AP206" s="35"/>
      <c r="AQ206" s="35"/>
      <c r="AR206" s="38"/>
      <c r="AS206" s="38"/>
    </row>
    <row r="207" spans="1:45" s="9" customFormat="1" ht="15" customHeight="1" x14ac:dyDescent="0.25">
      <c r="A207" s="23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24"/>
      <c r="AM207" s="24"/>
      <c r="AN207" s="24"/>
      <c r="AO207" s="35"/>
      <c r="AP207" s="35"/>
      <c r="AQ207" s="35"/>
      <c r="AR207" s="38"/>
      <c r="AS207" s="38"/>
    </row>
    <row r="208" spans="1:45" s="9" customFormat="1" ht="15" customHeight="1" x14ac:dyDescent="0.25">
      <c r="A208" s="23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24"/>
      <c r="AM208" s="24"/>
      <c r="AN208" s="24"/>
      <c r="AO208" s="35"/>
      <c r="AP208" s="35"/>
      <c r="AQ208" s="35"/>
      <c r="AR208" s="38"/>
      <c r="AS208" s="38"/>
    </row>
    <row r="209" spans="1:45" s="9" customFormat="1" ht="15" customHeight="1" x14ac:dyDescent="0.25">
      <c r="A209" s="23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24"/>
      <c r="AM209" s="24"/>
      <c r="AN209" s="24"/>
      <c r="AO209" s="35"/>
      <c r="AP209" s="35"/>
      <c r="AQ209" s="35"/>
      <c r="AR209" s="38"/>
      <c r="AS209" s="38"/>
    </row>
    <row r="210" spans="1:45" s="9" customFormat="1" ht="15" customHeight="1" x14ac:dyDescent="0.25">
      <c r="A210" s="23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  <c r="AL210" s="24"/>
      <c r="AM210" s="24"/>
      <c r="AN210" s="24"/>
      <c r="AO210" s="35"/>
      <c r="AP210" s="35"/>
      <c r="AQ210" s="35"/>
      <c r="AR210" s="38"/>
      <c r="AS210" s="38"/>
    </row>
    <row r="211" spans="1:45" s="9" customFormat="1" ht="15" customHeight="1" x14ac:dyDescent="0.25">
      <c r="A211" s="23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  <c r="AL211" s="24"/>
      <c r="AM211" s="24"/>
      <c r="AN211" s="24"/>
      <c r="AO211" s="35"/>
      <c r="AP211" s="35"/>
      <c r="AQ211" s="35"/>
      <c r="AR211" s="38"/>
      <c r="AS211" s="38"/>
    </row>
    <row r="212" spans="1:45" s="9" customFormat="1" ht="15" customHeight="1" x14ac:dyDescent="0.25">
      <c r="A212" s="23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24"/>
      <c r="AM212" s="24"/>
      <c r="AN212" s="24"/>
      <c r="AO212" s="35"/>
      <c r="AP212" s="35"/>
      <c r="AQ212" s="35"/>
      <c r="AR212" s="38"/>
      <c r="AS212" s="38"/>
    </row>
    <row r="213" spans="1:45" s="9" customFormat="1" ht="15" customHeight="1" x14ac:dyDescent="0.25">
      <c r="A213" s="23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  <c r="AL213" s="24"/>
      <c r="AM213" s="24"/>
      <c r="AN213" s="24"/>
      <c r="AO213" s="35"/>
      <c r="AP213" s="35"/>
      <c r="AQ213" s="35"/>
      <c r="AR213" s="38"/>
      <c r="AS213" s="38"/>
    </row>
    <row r="214" spans="1:45" s="9" customFormat="1" ht="15" customHeight="1" x14ac:dyDescent="0.25">
      <c r="A214" s="23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  <c r="AL214" s="24"/>
      <c r="AM214" s="24"/>
      <c r="AN214" s="24"/>
      <c r="AO214" s="35"/>
      <c r="AP214" s="35"/>
      <c r="AQ214" s="35"/>
      <c r="AR214" s="38"/>
      <c r="AS214" s="38"/>
    </row>
    <row r="215" spans="1:45" s="9" customFormat="1" ht="15" customHeight="1" x14ac:dyDescent="0.25">
      <c r="A215" s="23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  <c r="AL215" s="24"/>
      <c r="AM215" s="24"/>
      <c r="AN215" s="24"/>
      <c r="AO215" s="35"/>
      <c r="AP215" s="35"/>
      <c r="AQ215" s="35"/>
      <c r="AR215" s="38"/>
      <c r="AS215" s="38"/>
    </row>
    <row r="216" spans="1:45" s="9" customFormat="1" ht="15" customHeight="1" x14ac:dyDescent="0.25">
      <c r="A216" s="23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  <c r="AL216" s="24"/>
      <c r="AM216" s="24"/>
      <c r="AN216" s="24"/>
      <c r="AO216" s="35"/>
      <c r="AP216" s="35"/>
      <c r="AQ216" s="35"/>
      <c r="AR216" s="38"/>
      <c r="AS216" s="38"/>
    </row>
    <row r="217" spans="1:45" s="9" customFormat="1" ht="15" customHeight="1" x14ac:dyDescent="0.25">
      <c r="A217" s="23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  <c r="AL217" s="24"/>
      <c r="AM217" s="24"/>
      <c r="AN217" s="24"/>
      <c r="AO217" s="35"/>
      <c r="AP217" s="35"/>
      <c r="AQ217" s="35"/>
      <c r="AR217" s="38"/>
      <c r="AS217" s="38"/>
    </row>
    <row r="218" spans="1:45" s="9" customFormat="1" ht="15" customHeight="1" x14ac:dyDescent="0.25">
      <c r="A218" s="23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24"/>
      <c r="AM218" s="24"/>
      <c r="AN218" s="24"/>
      <c r="AO218" s="35"/>
      <c r="AP218" s="35"/>
      <c r="AQ218" s="35"/>
      <c r="AR218" s="38"/>
      <c r="AS218" s="38"/>
    </row>
    <row r="219" spans="1:45" s="9" customFormat="1" ht="15" customHeight="1" x14ac:dyDescent="0.25">
      <c r="A219" s="23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  <c r="AL219" s="24"/>
      <c r="AM219" s="24"/>
      <c r="AN219" s="24"/>
      <c r="AO219" s="35"/>
      <c r="AP219" s="35"/>
      <c r="AQ219" s="35"/>
      <c r="AR219" s="38"/>
      <c r="AS219" s="38"/>
    </row>
    <row r="220" spans="1:45" s="9" customFormat="1" ht="15" customHeight="1" x14ac:dyDescent="0.25">
      <c r="A220" s="23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  <c r="AL220" s="24"/>
      <c r="AM220" s="24"/>
      <c r="AN220" s="24"/>
      <c r="AO220" s="35"/>
      <c r="AP220" s="35"/>
      <c r="AQ220" s="35"/>
      <c r="AR220" s="38"/>
      <c r="AS220" s="38"/>
    </row>
    <row r="221" spans="1:45" s="9" customFormat="1" ht="15" customHeight="1" x14ac:dyDescent="0.25">
      <c r="A221" s="23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  <c r="AL221" s="24"/>
      <c r="AM221" s="24"/>
      <c r="AN221" s="24"/>
      <c r="AO221" s="35"/>
      <c r="AP221" s="35"/>
      <c r="AQ221" s="35"/>
      <c r="AR221" s="38"/>
      <c r="AS221" s="38"/>
    </row>
    <row r="222" spans="1:45" s="9" customFormat="1" ht="15" customHeight="1" x14ac:dyDescent="0.25">
      <c r="A222" s="23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  <c r="AL222" s="24"/>
      <c r="AM222" s="24"/>
      <c r="AN222" s="24"/>
      <c r="AO222" s="35"/>
      <c r="AP222" s="35"/>
      <c r="AQ222" s="35"/>
      <c r="AR222" s="38"/>
      <c r="AS222" s="38"/>
    </row>
    <row r="223" spans="1:45" s="9" customFormat="1" ht="15" customHeight="1" x14ac:dyDescent="0.25">
      <c r="A223" s="23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  <c r="AL223" s="24"/>
      <c r="AM223" s="24"/>
      <c r="AN223" s="24"/>
      <c r="AO223" s="35"/>
      <c r="AP223" s="35"/>
      <c r="AQ223" s="35"/>
      <c r="AR223" s="38"/>
      <c r="AS223" s="38"/>
    </row>
    <row r="224" spans="1:45" s="9" customFormat="1" ht="15" customHeight="1" x14ac:dyDescent="0.25">
      <c r="A224" s="23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  <c r="AL224" s="24"/>
      <c r="AM224" s="24"/>
      <c r="AN224" s="24"/>
      <c r="AO224" s="35"/>
      <c r="AP224" s="35"/>
      <c r="AQ224" s="35"/>
      <c r="AR224" s="38"/>
      <c r="AS224" s="38"/>
    </row>
    <row r="225" spans="1:45" s="9" customFormat="1" ht="15" customHeight="1" x14ac:dyDescent="0.25">
      <c r="A225" s="23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24"/>
      <c r="AM225" s="24"/>
      <c r="AN225" s="24"/>
      <c r="AO225" s="35"/>
      <c r="AP225" s="35"/>
      <c r="AQ225" s="35"/>
      <c r="AR225" s="38"/>
      <c r="AS225" s="38"/>
    </row>
    <row r="226" spans="1:45" s="9" customFormat="1" ht="15" customHeight="1" x14ac:dyDescent="0.25">
      <c r="A226" s="23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24"/>
      <c r="AM226" s="24"/>
      <c r="AN226" s="24"/>
      <c r="AO226" s="35"/>
      <c r="AP226" s="35"/>
      <c r="AQ226" s="35"/>
      <c r="AR226" s="38"/>
      <c r="AS226" s="38"/>
    </row>
    <row r="227" spans="1:45" s="9" customFormat="1" ht="15" customHeight="1" x14ac:dyDescent="0.25">
      <c r="A227" s="23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24"/>
      <c r="AM227" s="24"/>
      <c r="AN227" s="24"/>
      <c r="AO227" s="35"/>
      <c r="AP227" s="35"/>
      <c r="AQ227" s="35"/>
      <c r="AR227" s="38"/>
      <c r="AS227" s="38"/>
    </row>
    <row r="228" spans="1:45" s="9" customFormat="1" ht="15" customHeight="1" x14ac:dyDescent="0.25">
      <c r="A228" s="23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24"/>
      <c r="AM228" s="24"/>
      <c r="AN228" s="24"/>
      <c r="AO228" s="35"/>
      <c r="AP228" s="35"/>
      <c r="AQ228" s="35"/>
      <c r="AR228" s="38"/>
      <c r="AS228" s="38"/>
    </row>
    <row r="229" spans="1:45" s="9" customFormat="1" ht="15" customHeight="1" x14ac:dyDescent="0.25">
      <c r="A229" s="23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24"/>
      <c r="AM229" s="24"/>
      <c r="AN229" s="24"/>
      <c r="AO229" s="35"/>
      <c r="AP229" s="35"/>
      <c r="AQ229" s="35"/>
      <c r="AR229" s="38"/>
      <c r="AS229" s="38"/>
    </row>
    <row r="230" spans="1:45" s="9" customFormat="1" ht="15" customHeight="1" x14ac:dyDescent="0.25">
      <c r="A230" s="23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24"/>
      <c r="AM230" s="24"/>
      <c r="AN230" s="24"/>
      <c r="AO230" s="35"/>
      <c r="AP230" s="35"/>
      <c r="AQ230" s="35"/>
      <c r="AR230" s="38"/>
      <c r="AS230" s="38"/>
    </row>
    <row r="231" spans="1:45" s="9" customFormat="1" ht="15" customHeight="1" x14ac:dyDescent="0.25">
      <c r="A231" s="23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24"/>
      <c r="AM231" s="24"/>
      <c r="AN231" s="24"/>
      <c r="AO231" s="35"/>
      <c r="AP231" s="35"/>
      <c r="AQ231" s="35"/>
      <c r="AR231" s="38"/>
      <c r="AS231" s="38"/>
    </row>
    <row r="232" spans="1:45" s="9" customFormat="1" ht="15" customHeight="1" x14ac:dyDescent="0.25">
      <c r="A232" s="23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24"/>
      <c r="AM232" s="24"/>
      <c r="AN232" s="24"/>
      <c r="AO232" s="35"/>
      <c r="AP232" s="35"/>
      <c r="AQ232" s="35"/>
      <c r="AR232" s="38"/>
      <c r="AS232" s="38"/>
    </row>
    <row r="233" spans="1:45" s="9" customFormat="1" ht="15" customHeight="1" x14ac:dyDescent="0.25">
      <c r="A233" s="23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24"/>
      <c r="AM233" s="24"/>
      <c r="AN233" s="24"/>
      <c r="AO233" s="35"/>
      <c r="AP233" s="35"/>
      <c r="AQ233" s="35"/>
      <c r="AR233" s="38"/>
      <c r="AS233" s="38"/>
    </row>
    <row r="234" spans="1:45" s="9" customFormat="1" ht="15" customHeight="1" x14ac:dyDescent="0.25">
      <c r="A234" s="23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24"/>
      <c r="AM234" s="24"/>
      <c r="AN234" s="24"/>
      <c r="AO234" s="35"/>
      <c r="AP234" s="35"/>
      <c r="AQ234" s="35"/>
      <c r="AR234" s="38"/>
      <c r="AS234" s="38"/>
    </row>
    <row r="235" spans="1:45" s="9" customFormat="1" ht="15" customHeight="1" x14ac:dyDescent="0.25">
      <c r="A235" s="23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  <c r="AL235" s="24"/>
      <c r="AM235" s="24"/>
      <c r="AN235" s="24"/>
      <c r="AO235" s="35"/>
      <c r="AP235" s="35"/>
      <c r="AQ235" s="35"/>
      <c r="AR235" s="38"/>
      <c r="AS235" s="38"/>
    </row>
    <row r="236" spans="1:45" s="9" customFormat="1" ht="15" customHeight="1" x14ac:dyDescent="0.25">
      <c r="A236" s="23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24"/>
      <c r="AM236" s="24"/>
      <c r="AN236" s="24"/>
      <c r="AO236" s="35"/>
      <c r="AP236" s="35"/>
      <c r="AQ236" s="35"/>
      <c r="AR236" s="38"/>
      <c r="AS236" s="38"/>
    </row>
    <row r="237" spans="1:45" s="9" customFormat="1" ht="15" customHeight="1" x14ac:dyDescent="0.25">
      <c r="A237" s="23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24"/>
      <c r="AM237" s="24"/>
      <c r="AN237" s="24"/>
      <c r="AO237" s="35"/>
      <c r="AP237" s="35"/>
      <c r="AQ237" s="35"/>
      <c r="AR237" s="38"/>
      <c r="AS237" s="38"/>
    </row>
    <row r="238" spans="1:45" s="9" customFormat="1" ht="15" customHeight="1" x14ac:dyDescent="0.25">
      <c r="A238" s="23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24"/>
      <c r="AM238" s="24"/>
      <c r="AN238" s="24"/>
      <c r="AO238" s="35"/>
      <c r="AP238" s="35"/>
      <c r="AQ238" s="35"/>
      <c r="AR238" s="38"/>
      <c r="AS238" s="38"/>
    </row>
    <row r="239" spans="1:45" s="9" customFormat="1" ht="15" customHeight="1" x14ac:dyDescent="0.25">
      <c r="A239" s="23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  <c r="AL239" s="24"/>
      <c r="AM239" s="24"/>
      <c r="AN239" s="24"/>
      <c r="AO239" s="35"/>
      <c r="AP239" s="35"/>
      <c r="AQ239" s="35"/>
      <c r="AR239" s="38"/>
      <c r="AS239" s="38"/>
    </row>
    <row r="240" spans="1:45" s="9" customFormat="1" ht="15" customHeight="1" x14ac:dyDescent="0.25">
      <c r="A240" s="23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24"/>
      <c r="AM240" s="24"/>
      <c r="AN240" s="24"/>
      <c r="AO240" s="35"/>
      <c r="AP240" s="35"/>
      <c r="AQ240" s="35"/>
      <c r="AR240" s="38"/>
      <c r="AS240" s="38"/>
    </row>
    <row r="241" spans="1:45" s="9" customFormat="1" ht="15" customHeight="1" x14ac:dyDescent="0.25">
      <c r="A241" s="23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24"/>
      <c r="AM241" s="24"/>
      <c r="AN241" s="24"/>
      <c r="AO241" s="35"/>
      <c r="AP241" s="35"/>
      <c r="AQ241" s="35"/>
      <c r="AR241" s="38"/>
      <c r="AS241" s="38"/>
    </row>
    <row r="242" spans="1:45" s="9" customFormat="1" ht="15" customHeight="1" x14ac:dyDescent="0.25">
      <c r="A242" s="23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24"/>
      <c r="AM242" s="24"/>
      <c r="AN242" s="24"/>
      <c r="AO242" s="35"/>
      <c r="AP242" s="35"/>
      <c r="AQ242" s="35"/>
      <c r="AR242" s="38"/>
      <c r="AS242" s="38"/>
    </row>
    <row r="243" spans="1:45" s="9" customFormat="1" ht="15" customHeight="1" x14ac:dyDescent="0.25">
      <c r="A243" s="23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24"/>
      <c r="AM243" s="24"/>
      <c r="AN243" s="24"/>
      <c r="AO243" s="35"/>
      <c r="AP243" s="35"/>
      <c r="AQ243" s="35"/>
      <c r="AR243" s="38"/>
      <c r="AS243" s="38"/>
    </row>
    <row r="244" spans="1:45" s="9" customFormat="1" ht="15" customHeight="1" x14ac:dyDescent="0.25">
      <c r="A244" s="23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24"/>
      <c r="AM244" s="24"/>
      <c r="AN244" s="24"/>
      <c r="AO244" s="35"/>
      <c r="AP244" s="35"/>
      <c r="AQ244" s="35"/>
      <c r="AR244" s="38"/>
      <c r="AS244" s="38"/>
    </row>
    <row r="245" spans="1:45" s="9" customFormat="1" ht="15" customHeight="1" x14ac:dyDescent="0.25">
      <c r="A245" s="23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24"/>
      <c r="AM245" s="24"/>
      <c r="AN245" s="24"/>
      <c r="AO245" s="35"/>
      <c r="AP245" s="35"/>
      <c r="AQ245" s="35"/>
      <c r="AR245" s="38"/>
      <c r="AS245" s="38"/>
    </row>
    <row r="246" spans="1:45" s="9" customFormat="1" ht="15" customHeight="1" x14ac:dyDescent="0.25">
      <c r="A246" s="23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24"/>
      <c r="AM246" s="24"/>
      <c r="AN246" s="24"/>
      <c r="AO246" s="35"/>
      <c r="AP246" s="35"/>
      <c r="AQ246" s="35"/>
      <c r="AR246" s="38"/>
      <c r="AS246" s="38"/>
    </row>
    <row r="247" spans="1:45" s="9" customFormat="1" ht="15" customHeight="1" x14ac:dyDescent="0.25">
      <c r="A247" s="23"/>
      <c r="B247" s="35"/>
      <c r="C247" s="35"/>
      <c r="D247" s="35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24"/>
      <c r="AM247" s="24"/>
      <c r="AN247" s="24"/>
      <c r="AO247" s="35"/>
      <c r="AP247" s="35"/>
      <c r="AQ247" s="35"/>
      <c r="AR247" s="38"/>
      <c r="AS247" s="38"/>
    </row>
    <row r="248" spans="1:45" s="9" customFormat="1" ht="15" customHeight="1" x14ac:dyDescent="0.25">
      <c r="A248" s="23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  <c r="AL248" s="24"/>
      <c r="AM248" s="24"/>
      <c r="AN248" s="24"/>
      <c r="AO248" s="35"/>
      <c r="AP248" s="35"/>
      <c r="AQ248" s="35"/>
      <c r="AR248" s="38"/>
      <c r="AS248" s="38"/>
    </row>
    <row r="249" spans="1:45" s="9" customFormat="1" ht="15" customHeight="1" x14ac:dyDescent="0.25">
      <c r="A249" s="23"/>
      <c r="B249" s="35"/>
      <c r="C249" s="35"/>
      <c r="D249" s="35"/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  <c r="AL249" s="24"/>
      <c r="AM249" s="24"/>
      <c r="AN249" s="24"/>
      <c r="AO249" s="35"/>
      <c r="AP249" s="35"/>
      <c r="AQ249" s="35"/>
      <c r="AR249" s="38"/>
      <c r="AS249" s="38"/>
    </row>
    <row r="250" spans="1:45" s="9" customFormat="1" ht="15" customHeight="1" x14ac:dyDescent="0.25">
      <c r="A250" s="23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24"/>
      <c r="AM250" s="24"/>
      <c r="AN250" s="24"/>
      <c r="AO250" s="35"/>
      <c r="AP250" s="35"/>
      <c r="AQ250" s="35"/>
      <c r="AR250" s="38"/>
      <c r="AS250" s="38"/>
    </row>
    <row r="251" spans="1:45" s="9" customFormat="1" ht="15" customHeight="1" x14ac:dyDescent="0.25">
      <c r="A251" s="23"/>
      <c r="B251" s="35"/>
      <c r="C251" s="35"/>
      <c r="D251" s="35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  <c r="AL251" s="24"/>
      <c r="AM251" s="24"/>
      <c r="AN251" s="24"/>
      <c r="AO251" s="35"/>
      <c r="AP251" s="35"/>
      <c r="AQ251" s="35"/>
      <c r="AR251" s="38"/>
      <c r="AS251" s="38"/>
    </row>
    <row r="252" spans="1:45" s="9" customFormat="1" ht="15" customHeight="1" x14ac:dyDescent="0.25">
      <c r="A252" s="23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24"/>
      <c r="AM252" s="24"/>
      <c r="AN252" s="24"/>
      <c r="AO252" s="35"/>
      <c r="AP252" s="35"/>
      <c r="AQ252" s="35"/>
      <c r="AR252" s="38"/>
      <c r="AS252" s="38"/>
    </row>
    <row r="253" spans="1:45" s="9" customFormat="1" ht="15" customHeight="1" x14ac:dyDescent="0.25">
      <c r="A253" s="23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24"/>
      <c r="AM253" s="24"/>
      <c r="AN253" s="24"/>
      <c r="AO253" s="35"/>
      <c r="AP253" s="35"/>
      <c r="AQ253" s="35"/>
      <c r="AR253" s="38"/>
      <c r="AS253" s="38"/>
    </row>
    <row r="254" spans="1:45" s="9" customFormat="1" ht="15" customHeight="1" x14ac:dyDescent="0.25">
      <c r="A254" s="23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24"/>
      <c r="AM254" s="24"/>
      <c r="AN254" s="24"/>
      <c r="AO254" s="35"/>
      <c r="AP254" s="35"/>
      <c r="AQ254" s="35"/>
      <c r="AR254" s="38"/>
      <c r="AS254" s="38"/>
    </row>
    <row r="255" spans="1:45" s="9" customFormat="1" ht="15" customHeight="1" x14ac:dyDescent="0.25">
      <c r="A255" s="23"/>
      <c r="B255" s="35"/>
      <c r="C255" s="35"/>
      <c r="D255" s="35"/>
      <c r="E255" s="35"/>
      <c r="F255" s="35"/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  <c r="AL255" s="24"/>
      <c r="AM255" s="24"/>
      <c r="AN255" s="24"/>
      <c r="AO255" s="35"/>
      <c r="AP255" s="35"/>
      <c r="AQ255" s="35"/>
      <c r="AR255" s="38"/>
      <c r="AS255" s="38"/>
    </row>
    <row r="256" spans="1:45" s="9" customFormat="1" ht="15" customHeight="1" x14ac:dyDescent="0.25">
      <c r="A256" s="23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  <c r="AL256" s="24"/>
      <c r="AM256" s="24"/>
      <c r="AN256" s="24"/>
      <c r="AO256" s="35"/>
      <c r="AP256" s="35"/>
      <c r="AQ256" s="35"/>
      <c r="AR256" s="38"/>
      <c r="AS256" s="38"/>
    </row>
    <row r="257" spans="1:45" s="9" customFormat="1" ht="15" customHeight="1" x14ac:dyDescent="0.25">
      <c r="A257" s="23"/>
      <c r="B257" s="35"/>
      <c r="C257" s="35"/>
      <c r="D257" s="35"/>
      <c r="E257" s="35"/>
      <c r="F257" s="35"/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24"/>
      <c r="AM257" s="24"/>
      <c r="AN257" s="24"/>
      <c r="AO257" s="35"/>
      <c r="AP257" s="35"/>
      <c r="AQ257" s="35"/>
      <c r="AR257" s="38"/>
      <c r="AS257" s="38"/>
    </row>
    <row r="258" spans="1:45" s="9" customFormat="1" ht="15" customHeight="1" x14ac:dyDescent="0.25">
      <c r="A258" s="23"/>
      <c r="B258" s="35"/>
      <c r="C258" s="35"/>
      <c r="D258" s="35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  <c r="AL258" s="24"/>
      <c r="AM258" s="24"/>
      <c r="AN258" s="24"/>
      <c r="AO258" s="35"/>
      <c r="AP258" s="35"/>
      <c r="AQ258" s="35"/>
      <c r="AR258" s="38"/>
      <c r="AS258" s="38"/>
    </row>
    <row r="259" spans="1:45" s="9" customFormat="1" ht="15" customHeight="1" x14ac:dyDescent="0.25">
      <c r="A259" s="23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  <c r="AL259" s="24"/>
      <c r="AM259" s="24"/>
      <c r="AN259" s="24"/>
      <c r="AO259" s="35"/>
      <c r="AP259" s="35"/>
      <c r="AQ259" s="35"/>
      <c r="AR259" s="38"/>
      <c r="AS259" s="38"/>
    </row>
    <row r="260" spans="1:45" s="9" customFormat="1" ht="15" customHeight="1" x14ac:dyDescent="0.25">
      <c r="A260" s="23"/>
      <c r="B260" s="35"/>
      <c r="C260" s="35"/>
      <c r="D260" s="35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  <c r="AL260" s="24"/>
      <c r="AM260" s="24"/>
      <c r="AN260" s="24"/>
      <c r="AO260" s="35"/>
      <c r="AP260" s="35"/>
      <c r="AQ260" s="35"/>
      <c r="AR260" s="38"/>
      <c r="AS260" s="38"/>
    </row>
    <row r="261" spans="1:45" s="9" customFormat="1" ht="15" customHeight="1" x14ac:dyDescent="0.25">
      <c r="A261" s="23"/>
      <c r="B261" s="35"/>
      <c r="C261" s="35"/>
      <c r="D261" s="35"/>
      <c r="E261" s="35"/>
      <c r="F261" s="35"/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  <c r="AL261" s="24"/>
      <c r="AM261" s="24"/>
      <c r="AN261" s="24"/>
      <c r="AO261" s="35"/>
      <c r="AP261" s="35"/>
      <c r="AQ261" s="35"/>
      <c r="AR261" s="38"/>
      <c r="AS261" s="38"/>
    </row>
    <row r="262" spans="1:45" s="9" customFormat="1" ht="15" customHeight="1" x14ac:dyDescent="0.25">
      <c r="A262" s="23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  <c r="AL262" s="24"/>
      <c r="AM262" s="24"/>
      <c r="AN262" s="24"/>
      <c r="AO262" s="35"/>
      <c r="AP262" s="35"/>
      <c r="AQ262" s="35"/>
      <c r="AR262" s="38"/>
      <c r="AS262" s="38"/>
    </row>
    <row r="263" spans="1:45" s="9" customFormat="1" ht="15" customHeight="1" x14ac:dyDescent="0.25">
      <c r="A263" s="23"/>
      <c r="B263" s="35"/>
      <c r="C263" s="35"/>
      <c r="D263" s="35"/>
      <c r="E263" s="35"/>
      <c r="F263" s="35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  <c r="AL263" s="24"/>
      <c r="AM263" s="24"/>
      <c r="AN263" s="24"/>
      <c r="AO263" s="35"/>
      <c r="AP263" s="35"/>
      <c r="AQ263" s="35"/>
      <c r="AR263" s="38"/>
      <c r="AS263" s="38"/>
    </row>
    <row r="264" spans="1:45" s="9" customFormat="1" ht="15" customHeight="1" x14ac:dyDescent="0.25">
      <c r="A264" s="23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  <c r="AL264" s="24"/>
      <c r="AM264" s="24"/>
      <c r="AN264" s="24"/>
      <c r="AO264" s="35"/>
      <c r="AP264" s="35"/>
      <c r="AQ264" s="35"/>
      <c r="AR264" s="38"/>
      <c r="AS264" s="38"/>
    </row>
    <row r="265" spans="1:45" s="9" customFormat="1" ht="15" customHeight="1" x14ac:dyDescent="0.25">
      <c r="A265" s="23"/>
      <c r="B265" s="35"/>
      <c r="C265" s="35"/>
      <c r="D265" s="35"/>
      <c r="E265" s="35"/>
      <c r="F265" s="35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  <c r="AL265" s="24"/>
      <c r="AM265" s="24"/>
      <c r="AN265" s="24"/>
      <c r="AO265" s="35"/>
      <c r="AP265" s="35"/>
      <c r="AQ265" s="35"/>
      <c r="AR265" s="38"/>
      <c r="AS265" s="38"/>
    </row>
    <row r="266" spans="1:45" s="9" customFormat="1" ht="15" customHeight="1" x14ac:dyDescent="0.25">
      <c r="A266" s="23"/>
      <c r="B266" s="35"/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  <c r="AL266" s="24"/>
      <c r="AM266" s="24"/>
      <c r="AN266" s="24"/>
      <c r="AO266" s="35"/>
      <c r="AP266" s="35"/>
      <c r="AQ266" s="35"/>
      <c r="AR266" s="38"/>
      <c r="AS266" s="38"/>
    </row>
  </sheetData>
  <sortState xmlns:xlrd2="http://schemas.microsoft.com/office/spreadsheetml/2017/richdata2" ref="B28:AQ29">
    <sortCondition ref="B2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9E61B-674C-4304-9B22-D640C286DB7C}">
  <dimension ref="B1:M719"/>
  <sheetViews>
    <sheetView topLeftCell="A541" workbookViewId="0">
      <selection activeCell="F551" sqref="F551"/>
    </sheetView>
  </sheetViews>
  <sheetFormatPr defaultRowHeight="12.75" x14ac:dyDescent="0.2"/>
  <cols>
    <col min="3" max="3" width="40.5703125" bestFit="1" customWidth="1"/>
    <col min="4" max="4" width="22.5703125" bestFit="1" customWidth="1"/>
    <col min="5" max="5" width="18" bestFit="1" customWidth="1"/>
  </cols>
  <sheetData>
    <row r="1" spans="2:13" ht="13.5" thickBot="1" x14ac:dyDescent="0.25">
      <c r="B1" s="273">
        <v>40365</v>
      </c>
      <c r="C1" s="267" t="s">
        <v>746</v>
      </c>
      <c r="D1" s="268" t="s">
        <v>1050</v>
      </c>
      <c r="E1" s="267" t="s">
        <v>697</v>
      </c>
      <c r="F1" s="269">
        <v>5118</v>
      </c>
      <c r="G1" s="267" t="s">
        <v>572</v>
      </c>
      <c r="H1" s="269">
        <v>3</v>
      </c>
      <c r="I1" s="267" t="s">
        <v>588</v>
      </c>
      <c r="J1" s="269" t="s">
        <v>579</v>
      </c>
      <c r="K1" s="269">
        <v>1</v>
      </c>
      <c r="L1" s="269">
        <v>5</v>
      </c>
      <c r="M1" s="274">
        <v>7</v>
      </c>
    </row>
    <row r="2" spans="2:13" ht="13.5" thickBot="1" x14ac:dyDescent="0.25">
      <c r="B2" s="275">
        <v>40009</v>
      </c>
      <c r="C2" s="270" t="s">
        <v>714</v>
      </c>
      <c r="D2" s="271" t="s">
        <v>1079</v>
      </c>
      <c r="E2" s="270" t="s">
        <v>697</v>
      </c>
      <c r="F2" s="272">
        <v>4762</v>
      </c>
      <c r="G2" s="270" t="s">
        <v>572</v>
      </c>
      <c r="H2" s="272">
        <v>3</v>
      </c>
      <c r="I2" s="270"/>
      <c r="J2" s="272" t="s">
        <v>579</v>
      </c>
      <c r="K2" s="272">
        <v>1</v>
      </c>
      <c r="L2" s="272">
        <v>5</v>
      </c>
      <c r="M2" s="276">
        <v>7</v>
      </c>
    </row>
    <row r="3" spans="2:13" ht="13.5" thickBot="1" x14ac:dyDescent="0.25">
      <c r="B3" s="273">
        <v>43289</v>
      </c>
      <c r="C3" s="267" t="s">
        <v>714</v>
      </c>
      <c r="D3" s="268" t="s">
        <v>809</v>
      </c>
      <c r="E3" s="267" t="s">
        <v>697</v>
      </c>
      <c r="F3" s="269">
        <v>4339</v>
      </c>
      <c r="G3" s="267" t="s">
        <v>572</v>
      </c>
      <c r="H3" s="269">
        <v>5</v>
      </c>
      <c r="I3" s="267"/>
      <c r="J3" s="269" t="s">
        <v>579</v>
      </c>
      <c r="K3" s="269">
        <v>0</v>
      </c>
      <c r="L3" s="269">
        <v>3</v>
      </c>
      <c r="M3" s="274">
        <v>10</v>
      </c>
    </row>
    <row r="4" spans="2:13" ht="13.5" thickBot="1" x14ac:dyDescent="0.25">
      <c r="B4" s="273">
        <v>40384</v>
      </c>
      <c r="C4" s="267" t="s">
        <v>1056</v>
      </c>
      <c r="D4" s="268" t="s">
        <v>1057</v>
      </c>
      <c r="E4" s="267" t="s">
        <v>697</v>
      </c>
      <c r="F4" s="269">
        <v>4261</v>
      </c>
      <c r="G4" s="267" t="s">
        <v>572</v>
      </c>
      <c r="H4" s="269">
        <v>3</v>
      </c>
      <c r="I4" s="267" t="s">
        <v>588</v>
      </c>
      <c r="J4" s="269" t="s">
        <v>579</v>
      </c>
      <c r="K4" s="269">
        <v>1</v>
      </c>
      <c r="L4" s="269">
        <v>6</v>
      </c>
      <c r="M4" s="274">
        <v>10</v>
      </c>
    </row>
    <row r="5" spans="2:13" ht="13.5" thickBot="1" x14ac:dyDescent="0.25">
      <c r="B5" s="273">
        <v>43266</v>
      </c>
      <c r="C5" s="267" t="s">
        <v>803</v>
      </c>
      <c r="D5" s="268" t="s">
        <v>804</v>
      </c>
      <c r="E5" s="267" t="s">
        <v>697</v>
      </c>
      <c r="F5" s="269">
        <v>3925</v>
      </c>
      <c r="G5" s="267" t="s">
        <v>572</v>
      </c>
      <c r="H5" s="269">
        <v>5</v>
      </c>
      <c r="I5" s="267" t="s">
        <v>582</v>
      </c>
      <c r="J5" s="269" t="s">
        <v>735</v>
      </c>
      <c r="K5" s="269">
        <v>0</v>
      </c>
      <c r="L5" s="269">
        <v>7</v>
      </c>
      <c r="M5" s="274">
        <v>8</v>
      </c>
    </row>
    <row r="6" spans="2:13" ht="13.5" thickBot="1" x14ac:dyDescent="0.25">
      <c r="B6" s="273">
        <v>40020</v>
      </c>
      <c r="C6" s="267" t="s">
        <v>1022</v>
      </c>
      <c r="D6" s="268" t="s">
        <v>1081</v>
      </c>
      <c r="E6" s="267" t="s">
        <v>697</v>
      </c>
      <c r="F6" s="269">
        <v>3759</v>
      </c>
      <c r="G6" s="267" t="s">
        <v>572</v>
      </c>
      <c r="H6" s="269">
        <v>3</v>
      </c>
      <c r="I6" s="267" t="s">
        <v>582</v>
      </c>
      <c r="J6" s="269" t="s">
        <v>579</v>
      </c>
      <c r="K6" s="269">
        <v>2</v>
      </c>
      <c r="L6" s="269">
        <v>4</v>
      </c>
      <c r="M6" s="274">
        <v>8</v>
      </c>
    </row>
    <row r="7" spans="2:13" ht="13.5" thickBot="1" x14ac:dyDescent="0.25">
      <c r="B7" s="273">
        <v>40377</v>
      </c>
      <c r="C7" s="267" t="s">
        <v>736</v>
      </c>
      <c r="D7" s="268" t="s">
        <v>1054</v>
      </c>
      <c r="E7" s="267" t="s">
        <v>697</v>
      </c>
      <c r="F7" s="269">
        <v>3745</v>
      </c>
      <c r="G7" s="267" t="s">
        <v>572</v>
      </c>
      <c r="H7" s="269">
        <v>3</v>
      </c>
      <c r="I7" s="267"/>
      <c r="J7" s="269" t="s">
        <v>579</v>
      </c>
      <c r="K7" s="269">
        <v>1</v>
      </c>
      <c r="L7" s="269">
        <v>2</v>
      </c>
      <c r="M7" s="274">
        <v>9</v>
      </c>
    </row>
    <row r="8" spans="2:13" ht="13.5" thickBot="1" x14ac:dyDescent="0.25">
      <c r="B8" s="273">
        <v>38188</v>
      </c>
      <c r="C8" s="267" t="s">
        <v>1097</v>
      </c>
      <c r="D8" s="268" t="s">
        <v>1211</v>
      </c>
      <c r="E8" s="267" t="s">
        <v>1089</v>
      </c>
      <c r="F8" s="269">
        <v>3380</v>
      </c>
      <c r="G8" s="267" t="s">
        <v>572</v>
      </c>
      <c r="H8" s="269">
        <v>9</v>
      </c>
      <c r="I8" s="267"/>
      <c r="J8" s="269" t="s">
        <v>579</v>
      </c>
      <c r="K8" s="269">
        <v>0</v>
      </c>
      <c r="L8" s="269">
        <v>2</v>
      </c>
      <c r="M8" s="274">
        <v>3</v>
      </c>
    </row>
    <row r="9" spans="2:13" ht="13.5" thickBot="1" x14ac:dyDescent="0.25">
      <c r="B9" s="282">
        <v>40755</v>
      </c>
      <c r="C9" s="283" t="s">
        <v>712</v>
      </c>
      <c r="D9" s="284" t="s">
        <v>1034</v>
      </c>
      <c r="E9" s="283" t="s">
        <v>697</v>
      </c>
      <c r="F9" s="285">
        <v>3315</v>
      </c>
      <c r="G9" s="283" t="s">
        <v>572</v>
      </c>
      <c r="H9" s="285">
        <v>3</v>
      </c>
      <c r="I9" s="283" t="s">
        <v>582</v>
      </c>
      <c r="J9" s="285" t="s">
        <v>579</v>
      </c>
      <c r="K9" s="285">
        <v>0</v>
      </c>
      <c r="L9" s="285">
        <v>6</v>
      </c>
      <c r="M9" s="286">
        <v>6</v>
      </c>
    </row>
    <row r="10" spans="2:13" ht="13.5" thickTop="1" x14ac:dyDescent="0.2">
      <c r="B10" s="292">
        <v>43670</v>
      </c>
      <c r="C10" s="306" t="s">
        <v>745</v>
      </c>
      <c r="D10" s="312" t="s">
        <v>775</v>
      </c>
      <c r="E10" s="306" t="s">
        <v>697</v>
      </c>
      <c r="F10" s="316">
        <v>3086</v>
      </c>
      <c r="G10" s="306" t="s">
        <v>572</v>
      </c>
      <c r="H10" s="316">
        <v>6</v>
      </c>
      <c r="I10" s="306" t="s">
        <v>582</v>
      </c>
      <c r="J10" s="316" t="s">
        <v>595</v>
      </c>
      <c r="K10" s="316">
        <v>0</v>
      </c>
      <c r="L10" s="316">
        <v>4</v>
      </c>
      <c r="M10" s="316">
        <v>8</v>
      </c>
    </row>
    <row r="11" spans="2:13" ht="13.5" thickBot="1" x14ac:dyDescent="0.25">
      <c r="B11" s="292">
        <v>43681</v>
      </c>
      <c r="C11" s="306" t="s">
        <v>712</v>
      </c>
      <c r="D11" s="312" t="s">
        <v>781</v>
      </c>
      <c r="E11" s="306" t="s">
        <v>697</v>
      </c>
      <c r="F11" s="316">
        <v>3054</v>
      </c>
      <c r="G11" s="306" t="s">
        <v>572</v>
      </c>
      <c r="H11" s="316">
        <v>6</v>
      </c>
      <c r="I11" s="306"/>
      <c r="J11" s="316" t="s">
        <v>579</v>
      </c>
      <c r="K11" s="316">
        <v>0</v>
      </c>
      <c r="L11" s="316">
        <v>1</v>
      </c>
      <c r="M11" s="316">
        <v>7</v>
      </c>
    </row>
    <row r="12" spans="2:13" ht="14.25" thickTop="1" thickBot="1" x14ac:dyDescent="0.25">
      <c r="B12" s="290">
        <v>40673</v>
      </c>
      <c r="C12" s="304" t="s">
        <v>746</v>
      </c>
      <c r="D12" s="311" t="s">
        <v>1007</v>
      </c>
      <c r="E12" s="304" t="s">
        <v>697</v>
      </c>
      <c r="F12" s="315">
        <v>3048</v>
      </c>
      <c r="G12" s="304" t="s">
        <v>572</v>
      </c>
      <c r="H12" s="315">
        <v>3</v>
      </c>
      <c r="I12" s="304"/>
      <c r="J12" s="315" t="s">
        <v>579</v>
      </c>
      <c r="K12" s="315">
        <v>0</v>
      </c>
      <c r="L12" s="315">
        <v>6</v>
      </c>
      <c r="M12" s="319">
        <v>9</v>
      </c>
    </row>
    <row r="13" spans="2:13" ht="14.25" thickTop="1" thickBot="1" x14ac:dyDescent="0.25">
      <c r="B13" s="275">
        <v>43293</v>
      </c>
      <c r="C13" s="270" t="s">
        <v>696</v>
      </c>
      <c r="D13" s="271" t="s">
        <v>810</v>
      </c>
      <c r="E13" s="270" t="s">
        <v>697</v>
      </c>
      <c r="F13" s="272">
        <v>3019</v>
      </c>
      <c r="G13" s="270" t="s">
        <v>572</v>
      </c>
      <c r="H13" s="272">
        <v>5</v>
      </c>
      <c r="I13" s="270"/>
      <c r="J13" s="272" t="s">
        <v>573</v>
      </c>
      <c r="K13" s="272">
        <v>2</v>
      </c>
      <c r="L13" s="272">
        <v>3</v>
      </c>
      <c r="M13" s="276">
        <v>4</v>
      </c>
    </row>
    <row r="14" spans="2:13" ht="13.5" thickBot="1" x14ac:dyDescent="0.25">
      <c r="B14" s="275">
        <v>43233</v>
      </c>
      <c r="C14" s="270" t="s">
        <v>729</v>
      </c>
      <c r="D14" s="271" t="s">
        <v>791</v>
      </c>
      <c r="E14" s="270" t="s">
        <v>697</v>
      </c>
      <c r="F14" s="272">
        <v>3013</v>
      </c>
      <c r="G14" s="270" t="s">
        <v>572</v>
      </c>
      <c r="H14" s="272">
        <v>5</v>
      </c>
      <c r="I14" s="270"/>
      <c r="J14" s="272" t="s">
        <v>595</v>
      </c>
      <c r="K14" s="272">
        <v>0</v>
      </c>
      <c r="L14" s="272">
        <v>5</v>
      </c>
      <c r="M14" s="276">
        <v>6</v>
      </c>
    </row>
    <row r="15" spans="2:13" ht="13.5" thickBot="1" x14ac:dyDescent="0.25">
      <c r="B15" s="273">
        <v>38923</v>
      </c>
      <c r="C15" s="267" t="s">
        <v>1113</v>
      </c>
      <c r="D15" s="268" t="s">
        <v>1172</v>
      </c>
      <c r="E15" s="267" t="s">
        <v>1089</v>
      </c>
      <c r="F15" s="269">
        <v>2916</v>
      </c>
      <c r="G15" s="267" t="s">
        <v>572</v>
      </c>
      <c r="H15" s="269">
        <v>9</v>
      </c>
      <c r="I15" s="267"/>
      <c r="J15" s="269" t="s">
        <v>579</v>
      </c>
      <c r="K15" s="269">
        <v>0</v>
      </c>
      <c r="L15" s="269">
        <v>0</v>
      </c>
      <c r="M15" s="274">
        <v>2</v>
      </c>
    </row>
    <row r="16" spans="2:13" ht="13.5" thickBot="1" x14ac:dyDescent="0.25">
      <c r="B16" s="273">
        <v>43321</v>
      </c>
      <c r="C16" s="267" t="s">
        <v>712</v>
      </c>
      <c r="D16" s="268" t="s">
        <v>821</v>
      </c>
      <c r="E16" s="267" t="s">
        <v>697</v>
      </c>
      <c r="F16" s="269">
        <v>2902</v>
      </c>
      <c r="G16" s="267" t="s">
        <v>572</v>
      </c>
      <c r="H16" s="269">
        <v>5</v>
      </c>
      <c r="I16" s="267"/>
      <c r="J16" s="269" t="s">
        <v>576</v>
      </c>
      <c r="K16" s="269">
        <v>1</v>
      </c>
      <c r="L16" s="269">
        <v>4</v>
      </c>
      <c r="M16" s="274">
        <v>8</v>
      </c>
    </row>
    <row r="17" spans="2:13" ht="13.5" thickBot="1" x14ac:dyDescent="0.25">
      <c r="B17" s="273">
        <v>41109</v>
      </c>
      <c r="C17" s="267" t="s">
        <v>927</v>
      </c>
      <c r="D17" s="268" t="s">
        <v>1000</v>
      </c>
      <c r="E17" s="267" t="s">
        <v>915</v>
      </c>
      <c r="F17" s="269">
        <v>2888</v>
      </c>
      <c r="G17" s="267" t="s">
        <v>572</v>
      </c>
      <c r="H17" s="269">
        <v>3</v>
      </c>
      <c r="I17" s="267" t="s">
        <v>582</v>
      </c>
      <c r="J17" s="269" t="s">
        <v>579</v>
      </c>
      <c r="K17" s="269">
        <v>0</v>
      </c>
      <c r="L17" s="269">
        <v>6</v>
      </c>
      <c r="M17" s="274">
        <v>8</v>
      </c>
    </row>
    <row r="18" spans="2:13" ht="13.5" thickBot="1" x14ac:dyDescent="0.25">
      <c r="B18" s="273">
        <v>43303</v>
      </c>
      <c r="C18" s="267" t="s">
        <v>746</v>
      </c>
      <c r="D18" s="268" t="s">
        <v>815</v>
      </c>
      <c r="E18" s="267" t="s">
        <v>697</v>
      </c>
      <c r="F18" s="269">
        <v>2867</v>
      </c>
      <c r="G18" s="267" t="s">
        <v>572</v>
      </c>
      <c r="H18" s="269">
        <v>5</v>
      </c>
      <c r="I18" s="267" t="s">
        <v>588</v>
      </c>
      <c r="J18" s="269" t="s">
        <v>592</v>
      </c>
      <c r="K18" s="269">
        <v>1</v>
      </c>
      <c r="L18" s="269">
        <v>7</v>
      </c>
      <c r="M18" s="274">
        <v>7</v>
      </c>
    </row>
    <row r="19" spans="2:13" ht="13.5" thickBot="1" x14ac:dyDescent="0.25">
      <c r="B19" s="275">
        <v>43298</v>
      </c>
      <c r="C19" s="270" t="s">
        <v>788</v>
      </c>
      <c r="D19" s="271" t="s">
        <v>813</v>
      </c>
      <c r="E19" s="270" t="s">
        <v>697</v>
      </c>
      <c r="F19" s="272">
        <v>2844</v>
      </c>
      <c r="G19" s="270" t="s">
        <v>572</v>
      </c>
      <c r="H19" s="272">
        <v>5</v>
      </c>
      <c r="I19" s="270" t="s">
        <v>588</v>
      </c>
      <c r="J19" s="272" t="s">
        <v>814</v>
      </c>
      <c r="K19" s="272">
        <v>4</v>
      </c>
      <c r="L19" s="272">
        <v>15</v>
      </c>
      <c r="M19" s="276">
        <v>8</v>
      </c>
    </row>
    <row r="20" spans="2:13" ht="13.5" thickBot="1" x14ac:dyDescent="0.25">
      <c r="B20" s="275">
        <v>42521</v>
      </c>
      <c r="C20" s="270" t="s">
        <v>745</v>
      </c>
      <c r="D20" s="271" t="s">
        <v>864</v>
      </c>
      <c r="E20" s="270" t="s">
        <v>697</v>
      </c>
      <c r="F20" s="272">
        <v>2820</v>
      </c>
      <c r="G20" s="270" t="s">
        <v>572</v>
      </c>
      <c r="H20" s="272">
        <v>4</v>
      </c>
      <c r="I20" s="270" t="s">
        <v>588</v>
      </c>
      <c r="J20" s="272" t="s">
        <v>579</v>
      </c>
      <c r="K20" s="272">
        <v>0</v>
      </c>
      <c r="L20" s="272">
        <v>5</v>
      </c>
      <c r="M20" s="276">
        <v>8</v>
      </c>
    </row>
    <row r="21" spans="2:13" ht="13.5" thickBot="1" x14ac:dyDescent="0.25">
      <c r="B21" s="275">
        <v>39632</v>
      </c>
      <c r="C21" s="270" t="s">
        <v>1113</v>
      </c>
      <c r="D21" s="271" t="s">
        <v>1114</v>
      </c>
      <c r="E21" s="270" t="s">
        <v>1089</v>
      </c>
      <c r="F21" s="272">
        <v>2691</v>
      </c>
      <c r="G21" s="270" t="s">
        <v>572</v>
      </c>
      <c r="H21" s="272">
        <v>2</v>
      </c>
      <c r="I21" s="270"/>
      <c r="J21" s="272" t="s">
        <v>579</v>
      </c>
      <c r="K21" s="272">
        <v>1</v>
      </c>
      <c r="L21" s="272">
        <v>3</v>
      </c>
      <c r="M21" s="276">
        <v>6</v>
      </c>
    </row>
    <row r="22" spans="2:13" ht="13.5" thickBot="1" x14ac:dyDescent="0.25">
      <c r="B22" s="277">
        <v>45128</v>
      </c>
      <c r="C22" s="278" t="s">
        <v>620</v>
      </c>
      <c r="D22" s="279" t="s">
        <v>621</v>
      </c>
      <c r="E22" s="278" t="s">
        <v>571</v>
      </c>
      <c r="F22" s="280">
        <v>2686</v>
      </c>
      <c r="G22" s="278" t="s">
        <v>572</v>
      </c>
      <c r="H22" s="280">
        <v>4</v>
      </c>
      <c r="I22" s="278" t="s">
        <v>614</v>
      </c>
      <c r="J22" s="280" t="s">
        <v>579</v>
      </c>
      <c r="K22" s="280">
        <v>0</v>
      </c>
      <c r="L22" s="280">
        <v>3</v>
      </c>
      <c r="M22" s="281">
        <v>0</v>
      </c>
    </row>
    <row r="23" spans="2:13" ht="13.5" thickTop="1" x14ac:dyDescent="0.2">
      <c r="B23" s="294">
        <v>40022</v>
      </c>
      <c r="C23" s="308" t="s">
        <v>704</v>
      </c>
      <c r="D23" s="313" t="s">
        <v>1082</v>
      </c>
      <c r="E23" s="308" t="s">
        <v>697</v>
      </c>
      <c r="F23" s="317">
        <v>2678</v>
      </c>
      <c r="G23" s="308" t="s">
        <v>572</v>
      </c>
      <c r="H23" s="317">
        <v>3</v>
      </c>
      <c r="I23" s="308" t="s">
        <v>588</v>
      </c>
      <c r="J23" s="317" t="s">
        <v>583</v>
      </c>
      <c r="K23" s="317">
        <v>2</v>
      </c>
      <c r="L23" s="317">
        <v>10</v>
      </c>
      <c r="M23" s="317">
        <v>10</v>
      </c>
    </row>
    <row r="24" spans="2:13" x14ac:dyDescent="0.2">
      <c r="B24" s="294">
        <v>44402</v>
      </c>
      <c r="C24" s="308" t="s">
        <v>577</v>
      </c>
      <c r="D24" s="313" t="s">
        <v>683</v>
      </c>
      <c r="E24" s="308" t="s">
        <v>571</v>
      </c>
      <c r="F24" s="317">
        <v>2673</v>
      </c>
      <c r="G24" s="308" t="s">
        <v>572</v>
      </c>
      <c r="H24" s="317">
        <v>3</v>
      </c>
      <c r="I24" s="308"/>
      <c r="J24" s="317" t="s">
        <v>576</v>
      </c>
      <c r="K24" s="317">
        <v>0</v>
      </c>
      <c r="L24" s="317">
        <v>3</v>
      </c>
      <c r="M24" s="317">
        <v>0</v>
      </c>
    </row>
    <row r="25" spans="2:13" ht="13.5" thickBot="1" x14ac:dyDescent="0.25">
      <c r="B25" s="294">
        <v>41121</v>
      </c>
      <c r="C25" s="308" t="s">
        <v>943</v>
      </c>
      <c r="D25" s="313" t="s">
        <v>1003</v>
      </c>
      <c r="E25" s="308" t="s">
        <v>915</v>
      </c>
      <c r="F25" s="317">
        <v>2672</v>
      </c>
      <c r="G25" s="308" t="s">
        <v>572</v>
      </c>
      <c r="H25" s="317">
        <v>3</v>
      </c>
      <c r="I25" s="308" t="s">
        <v>588</v>
      </c>
      <c r="J25" s="317" t="s">
        <v>579</v>
      </c>
      <c r="K25" s="317">
        <v>1</v>
      </c>
      <c r="L25" s="317">
        <v>4</v>
      </c>
      <c r="M25" s="317">
        <v>8</v>
      </c>
    </row>
    <row r="26" spans="2:13" ht="14.25" thickTop="1" thickBot="1" x14ac:dyDescent="0.25">
      <c r="B26" s="290">
        <v>40006</v>
      </c>
      <c r="C26" s="304" t="s">
        <v>736</v>
      </c>
      <c r="D26" s="311" t="s">
        <v>982</v>
      </c>
      <c r="E26" s="304" t="s">
        <v>697</v>
      </c>
      <c r="F26" s="315">
        <v>2662</v>
      </c>
      <c r="G26" s="304" t="s">
        <v>572</v>
      </c>
      <c r="H26" s="315">
        <v>3</v>
      </c>
      <c r="I26" s="304"/>
      <c r="J26" s="315" t="s">
        <v>579</v>
      </c>
      <c r="K26" s="315">
        <v>0</v>
      </c>
      <c r="L26" s="315">
        <v>5</v>
      </c>
      <c r="M26" s="319">
        <v>8</v>
      </c>
    </row>
    <row r="27" spans="2:13" ht="14.25" thickTop="1" thickBot="1" x14ac:dyDescent="0.25">
      <c r="B27" s="273">
        <v>43623</v>
      </c>
      <c r="C27" s="267" t="s">
        <v>746</v>
      </c>
      <c r="D27" s="268" t="s">
        <v>758</v>
      </c>
      <c r="E27" s="267" t="s">
        <v>697</v>
      </c>
      <c r="F27" s="269">
        <v>2657</v>
      </c>
      <c r="G27" s="267" t="s">
        <v>572</v>
      </c>
      <c r="H27" s="269">
        <v>5</v>
      </c>
      <c r="I27" s="267"/>
      <c r="J27" s="269" t="s">
        <v>579</v>
      </c>
      <c r="K27" s="269">
        <v>1</v>
      </c>
      <c r="L27" s="269">
        <v>4</v>
      </c>
      <c r="M27" s="274">
        <v>8</v>
      </c>
    </row>
    <row r="28" spans="2:13" ht="13.5" thickBot="1" x14ac:dyDescent="0.25">
      <c r="B28" s="273">
        <v>44775</v>
      </c>
      <c r="C28" s="267" t="s">
        <v>623</v>
      </c>
      <c r="D28" s="268" t="s">
        <v>655</v>
      </c>
      <c r="E28" s="267" t="s">
        <v>571</v>
      </c>
      <c r="F28" s="269">
        <v>2637</v>
      </c>
      <c r="G28" s="267" t="s">
        <v>572</v>
      </c>
      <c r="H28" s="269">
        <v>4</v>
      </c>
      <c r="I28" s="267"/>
      <c r="J28" s="269" t="s">
        <v>595</v>
      </c>
      <c r="K28" s="269">
        <v>0</v>
      </c>
      <c r="L28" s="269">
        <v>3</v>
      </c>
      <c r="M28" s="274">
        <v>0</v>
      </c>
    </row>
    <row r="29" spans="2:13" ht="13.5" thickBot="1" x14ac:dyDescent="0.25">
      <c r="B29" s="275">
        <v>41830</v>
      </c>
      <c r="C29" s="270" t="s">
        <v>943</v>
      </c>
      <c r="D29" s="271" t="s">
        <v>944</v>
      </c>
      <c r="E29" s="270" t="s">
        <v>915</v>
      </c>
      <c r="F29" s="272">
        <v>2634</v>
      </c>
      <c r="G29" s="270" t="s">
        <v>572</v>
      </c>
      <c r="H29" s="272">
        <v>3</v>
      </c>
      <c r="I29" s="270" t="s">
        <v>582</v>
      </c>
      <c r="J29" s="272" t="s">
        <v>583</v>
      </c>
      <c r="K29" s="272">
        <v>3</v>
      </c>
      <c r="L29" s="272">
        <v>7</v>
      </c>
      <c r="M29" s="276">
        <v>8</v>
      </c>
    </row>
    <row r="30" spans="2:13" ht="13.5" thickBot="1" x14ac:dyDescent="0.25">
      <c r="B30" s="273">
        <v>41828</v>
      </c>
      <c r="C30" s="267" t="s">
        <v>914</v>
      </c>
      <c r="D30" s="268" t="s">
        <v>942</v>
      </c>
      <c r="E30" s="267" t="s">
        <v>915</v>
      </c>
      <c r="F30" s="269">
        <v>2625</v>
      </c>
      <c r="G30" s="267" t="s">
        <v>572</v>
      </c>
      <c r="H30" s="269">
        <v>3</v>
      </c>
      <c r="I30" s="267"/>
      <c r="J30" s="269" t="s">
        <v>579</v>
      </c>
      <c r="K30" s="269">
        <v>0</v>
      </c>
      <c r="L30" s="269">
        <v>3</v>
      </c>
      <c r="M30" s="274">
        <v>8</v>
      </c>
    </row>
    <row r="31" spans="2:13" ht="13.5" thickBot="1" x14ac:dyDescent="0.25">
      <c r="B31" s="273">
        <v>40013</v>
      </c>
      <c r="C31" s="267" t="s">
        <v>745</v>
      </c>
      <c r="D31" s="268" t="s">
        <v>1080</v>
      </c>
      <c r="E31" s="267" t="s">
        <v>697</v>
      </c>
      <c r="F31" s="269">
        <v>2624</v>
      </c>
      <c r="G31" s="267" t="s">
        <v>572</v>
      </c>
      <c r="H31" s="269">
        <v>3</v>
      </c>
      <c r="I31" s="267"/>
      <c r="J31" s="269" t="s">
        <v>579</v>
      </c>
      <c r="K31" s="269">
        <v>1</v>
      </c>
      <c r="L31" s="269">
        <v>4</v>
      </c>
      <c r="M31" s="274">
        <v>8</v>
      </c>
    </row>
    <row r="32" spans="2:13" ht="13.5" thickBot="1" x14ac:dyDescent="0.25">
      <c r="B32" s="273">
        <v>40328</v>
      </c>
      <c r="C32" s="267" t="s">
        <v>712</v>
      </c>
      <c r="D32" s="268" t="s">
        <v>1042</v>
      </c>
      <c r="E32" s="267" t="s">
        <v>697</v>
      </c>
      <c r="F32" s="269">
        <v>2620</v>
      </c>
      <c r="G32" s="267"/>
      <c r="H32" s="269">
        <v>12</v>
      </c>
      <c r="I32" s="267"/>
      <c r="J32" s="269" t="s">
        <v>579</v>
      </c>
      <c r="K32" s="269">
        <v>0</v>
      </c>
      <c r="L32" s="269">
        <v>3</v>
      </c>
      <c r="M32" s="274">
        <v>7</v>
      </c>
    </row>
    <row r="33" spans="2:13" ht="13.5" thickBot="1" x14ac:dyDescent="0.25">
      <c r="B33" s="275">
        <v>42902</v>
      </c>
      <c r="C33" s="270" t="s">
        <v>746</v>
      </c>
      <c r="D33" s="271" t="s">
        <v>750</v>
      </c>
      <c r="E33" s="270" t="s">
        <v>697</v>
      </c>
      <c r="F33" s="272">
        <v>2612</v>
      </c>
      <c r="G33" s="270" t="s">
        <v>572</v>
      </c>
      <c r="H33" s="272">
        <v>4</v>
      </c>
      <c r="I33" s="270"/>
      <c r="J33" s="272" t="s">
        <v>576</v>
      </c>
      <c r="K33" s="272">
        <v>0</v>
      </c>
      <c r="L33" s="272">
        <v>4</v>
      </c>
      <c r="M33" s="276">
        <v>8</v>
      </c>
    </row>
    <row r="34" spans="2:13" ht="13.5" thickBot="1" x14ac:dyDescent="0.25">
      <c r="B34" s="273">
        <v>39663</v>
      </c>
      <c r="C34" s="267" t="s">
        <v>1127</v>
      </c>
      <c r="D34" s="268" t="s">
        <v>1128</v>
      </c>
      <c r="E34" s="267" t="s">
        <v>1089</v>
      </c>
      <c r="F34" s="269">
        <v>2611</v>
      </c>
      <c r="G34" s="267" t="s">
        <v>572</v>
      </c>
      <c r="H34" s="269">
        <v>2</v>
      </c>
      <c r="I34" s="267"/>
      <c r="J34" s="269" t="s">
        <v>576</v>
      </c>
      <c r="K34" s="269">
        <v>1</v>
      </c>
      <c r="L34" s="269">
        <v>5</v>
      </c>
      <c r="M34" s="274">
        <v>9</v>
      </c>
    </row>
    <row r="35" spans="2:13" ht="13.5" thickBot="1" x14ac:dyDescent="0.25">
      <c r="B35" s="275">
        <v>42217</v>
      </c>
      <c r="C35" s="270" t="s">
        <v>714</v>
      </c>
      <c r="D35" s="271" t="s">
        <v>909</v>
      </c>
      <c r="E35" s="270" t="s">
        <v>697</v>
      </c>
      <c r="F35" s="272">
        <v>2610</v>
      </c>
      <c r="G35" s="270" t="s">
        <v>572</v>
      </c>
      <c r="H35" s="272">
        <v>3</v>
      </c>
      <c r="I35" s="270"/>
      <c r="J35" s="272" t="s">
        <v>579</v>
      </c>
      <c r="K35" s="272">
        <v>1</v>
      </c>
      <c r="L35" s="272">
        <v>5</v>
      </c>
      <c r="M35" s="276">
        <v>7</v>
      </c>
    </row>
    <row r="36" spans="2:13" ht="13.5" thickBot="1" x14ac:dyDescent="0.25">
      <c r="B36" s="273">
        <v>43326</v>
      </c>
      <c r="C36" s="267" t="s">
        <v>746</v>
      </c>
      <c r="D36" s="268" t="s">
        <v>823</v>
      </c>
      <c r="E36" s="267" t="s">
        <v>697</v>
      </c>
      <c r="F36" s="269">
        <v>2551</v>
      </c>
      <c r="G36" s="267" t="s">
        <v>572</v>
      </c>
      <c r="H36" s="269">
        <v>4</v>
      </c>
      <c r="I36" s="267"/>
      <c r="J36" s="269" t="s">
        <v>576</v>
      </c>
      <c r="K36" s="269">
        <v>1</v>
      </c>
      <c r="L36" s="269">
        <v>3</v>
      </c>
      <c r="M36" s="274">
        <v>6</v>
      </c>
    </row>
    <row r="37" spans="2:13" ht="13.5" thickBot="1" x14ac:dyDescent="0.25">
      <c r="B37" s="273">
        <v>39964</v>
      </c>
      <c r="C37" s="267" t="s">
        <v>746</v>
      </c>
      <c r="D37" s="268" t="s">
        <v>786</v>
      </c>
      <c r="E37" s="267" t="s">
        <v>697</v>
      </c>
      <c r="F37" s="269">
        <v>2538</v>
      </c>
      <c r="G37" s="267" t="s">
        <v>572</v>
      </c>
      <c r="H37" s="269">
        <v>3</v>
      </c>
      <c r="I37" s="267"/>
      <c r="J37" s="269" t="s">
        <v>579</v>
      </c>
      <c r="K37" s="269">
        <v>1</v>
      </c>
      <c r="L37" s="269">
        <v>5</v>
      </c>
      <c r="M37" s="274">
        <v>7</v>
      </c>
    </row>
    <row r="38" spans="2:13" ht="13.5" thickBot="1" x14ac:dyDescent="0.25">
      <c r="B38" s="275">
        <v>41462</v>
      </c>
      <c r="C38" s="270" t="s">
        <v>914</v>
      </c>
      <c r="D38" s="271" t="s">
        <v>966</v>
      </c>
      <c r="E38" s="270" t="s">
        <v>915</v>
      </c>
      <c r="F38" s="272">
        <v>2506</v>
      </c>
      <c r="G38" s="270"/>
      <c r="H38" s="272">
        <v>11</v>
      </c>
      <c r="I38" s="270"/>
      <c r="J38" s="272" t="s">
        <v>579</v>
      </c>
      <c r="K38" s="272">
        <v>0</v>
      </c>
      <c r="L38" s="272">
        <v>4</v>
      </c>
      <c r="M38" s="276">
        <v>5</v>
      </c>
    </row>
    <row r="39" spans="2:13" ht="13.5" thickBot="1" x14ac:dyDescent="0.25">
      <c r="B39" s="275">
        <v>44789</v>
      </c>
      <c r="C39" s="270" t="s">
        <v>610</v>
      </c>
      <c r="D39" s="271" t="s">
        <v>662</v>
      </c>
      <c r="E39" s="270" t="s">
        <v>571</v>
      </c>
      <c r="F39" s="272">
        <v>2486</v>
      </c>
      <c r="G39" s="270" t="s">
        <v>572</v>
      </c>
      <c r="H39" s="272">
        <v>3</v>
      </c>
      <c r="I39" s="270"/>
      <c r="J39" s="272" t="s">
        <v>579</v>
      </c>
      <c r="K39" s="272">
        <v>0</v>
      </c>
      <c r="L39" s="272">
        <v>0</v>
      </c>
      <c r="M39" s="276">
        <v>0</v>
      </c>
    </row>
    <row r="40" spans="2:13" ht="13.5" thickBot="1" x14ac:dyDescent="0.25">
      <c r="B40" s="275">
        <v>45114</v>
      </c>
      <c r="C40" s="270" t="s">
        <v>608</v>
      </c>
      <c r="D40" s="271" t="s">
        <v>609</v>
      </c>
      <c r="E40" s="270" t="s">
        <v>571</v>
      </c>
      <c r="F40" s="272">
        <v>2430</v>
      </c>
      <c r="G40" s="270" t="s">
        <v>572</v>
      </c>
      <c r="H40" s="272">
        <v>4</v>
      </c>
      <c r="I40" s="270" t="s">
        <v>588</v>
      </c>
      <c r="J40" s="272" t="s">
        <v>576</v>
      </c>
      <c r="K40" s="272">
        <v>0</v>
      </c>
      <c r="L40" s="272">
        <v>5</v>
      </c>
      <c r="M40" s="276">
        <v>0</v>
      </c>
    </row>
    <row r="41" spans="2:13" ht="13.5" thickBot="1" x14ac:dyDescent="0.25">
      <c r="B41" s="275">
        <v>43674</v>
      </c>
      <c r="C41" s="270" t="s">
        <v>696</v>
      </c>
      <c r="D41" s="271" t="s">
        <v>776</v>
      </c>
      <c r="E41" s="270" t="s">
        <v>697</v>
      </c>
      <c r="F41" s="272">
        <v>2426</v>
      </c>
      <c r="G41" s="270" t="s">
        <v>572</v>
      </c>
      <c r="H41" s="272">
        <v>6</v>
      </c>
      <c r="I41" s="270"/>
      <c r="J41" s="272" t="s">
        <v>573</v>
      </c>
      <c r="K41" s="272">
        <v>0</v>
      </c>
      <c r="L41" s="272">
        <v>4</v>
      </c>
      <c r="M41" s="276">
        <v>7</v>
      </c>
    </row>
    <row r="42" spans="2:13" ht="13.5" thickBot="1" x14ac:dyDescent="0.25">
      <c r="B42" s="275">
        <v>45132</v>
      </c>
      <c r="C42" s="270" t="s">
        <v>623</v>
      </c>
      <c r="D42" s="271" t="s">
        <v>624</v>
      </c>
      <c r="E42" s="270" t="s">
        <v>571</v>
      </c>
      <c r="F42" s="272">
        <v>2423</v>
      </c>
      <c r="G42" s="270" t="s">
        <v>572</v>
      </c>
      <c r="H42" s="272">
        <v>4</v>
      </c>
      <c r="I42" s="270" t="s">
        <v>588</v>
      </c>
      <c r="J42" s="272" t="s">
        <v>595</v>
      </c>
      <c r="K42" s="272">
        <v>1</v>
      </c>
      <c r="L42" s="272">
        <v>6</v>
      </c>
      <c r="M42" s="276">
        <v>0</v>
      </c>
    </row>
    <row r="43" spans="2:13" ht="13.5" thickBot="1" x14ac:dyDescent="0.25">
      <c r="B43" s="273">
        <v>45116</v>
      </c>
      <c r="C43" s="267" t="s">
        <v>610</v>
      </c>
      <c r="D43" s="268" t="s">
        <v>611</v>
      </c>
      <c r="E43" s="267" t="s">
        <v>571</v>
      </c>
      <c r="F43" s="269">
        <v>2420</v>
      </c>
      <c r="G43" s="267" t="s">
        <v>572</v>
      </c>
      <c r="H43" s="269">
        <v>4</v>
      </c>
      <c r="I43" s="267"/>
      <c r="J43" s="269" t="s">
        <v>579</v>
      </c>
      <c r="K43" s="269">
        <v>2</v>
      </c>
      <c r="L43" s="269">
        <v>3</v>
      </c>
      <c r="M43" s="274">
        <v>0</v>
      </c>
    </row>
    <row r="44" spans="2:13" ht="13.5" thickBot="1" x14ac:dyDescent="0.25">
      <c r="B44" s="275">
        <v>42232</v>
      </c>
      <c r="C44" s="270" t="s">
        <v>714</v>
      </c>
      <c r="D44" s="271" t="s">
        <v>913</v>
      </c>
      <c r="E44" s="270" t="s">
        <v>697</v>
      </c>
      <c r="F44" s="272">
        <v>2419</v>
      </c>
      <c r="G44" s="270" t="s">
        <v>572</v>
      </c>
      <c r="H44" s="272">
        <v>3</v>
      </c>
      <c r="I44" s="270" t="s">
        <v>588</v>
      </c>
      <c r="J44" s="272" t="s">
        <v>579</v>
      </c>
      <c r="K44" s="272">
        <v>1</v>
      </c>
      <c r="L44" s="272">
        <v>5</v>
      </c>
      <c r="M44" s="276">
        <v>7</v>
      </c>
    </row>
    <row r="45" spans="2:13" ht="13.5" thickBot="1" x14ac:dyDescent="0.25">
      <c r="B45" s="273">
        <v>42229</v>
      </c>
      <c r="C45" s="267" t="s">
        <v>782</v>
      </c>
      <c r="D45" s="268" t="s">
        <v>912</v>
      </c>
      <c r="E45" s="267" t="s">
        <v>697</v>
      </c>
      <c r="F45" s="269">
        <v>2413</v>
      </c>
      <c r="G45" s="267" t="s">
        <v>572</v>
      </c>
      <c r="H45" s="269">
        <v>3</v>
      </c>
      <c r="I45" s="267"/>
      <c r="J45" s="269" t="s">
        <v>579</v>
      </c>
      <c r="K45" s="269">
        <v>2</v>
      </c>
      <c r="L45" s="269">
        <v>6</v>
      </c>
      <c r="M45" s="274">
        <v>9</v>
      </c>
    </row>
    <row r="46" spans="2:13" ht="13.5" thickBot="1" x14ac:dyDescent="0.25">
      <c r="B46" s="275">
        <v>42946</v>
      </c>
      <c r="C46" s="270" t="s">
        <v>746</v>
      </c>
      <c r="D46" s="271" t="s">
        <v>849</v>
      </c>
      <c r="E46" s="270" t="s">
        <v>697</v>
      </c>
      <c r="F46" s="272">
        <v>2411</v>
      </c>
      <c r="G46" s="270" t="s">
        <v>572</v>
      </c>
      <c r="H46" s="272">
        <v>4</v>
      </c>
      <c r="I46" s="270" t="s">
        <v>588</v>
      </c>
      <c r="J46" s="272" t="s">
        <v>595</v>
      </c>
      <c r="K46" s="272">
        <v>0</v>
      </c>
      <c r="L46" s="272">
        <v>7</v>
      </c>
      <c r="M46" s="276">
        <v>8</v>
      </c>
    </row>
    <row r="47" spans="2:13" ht="13.5" thickBot="1" x14ac:dyDescent="0.25">
      <c r="B47" s="273">
        <v>42538</v>
      </c>
      <c r="C47" s="267" t="s">
        <v>696</v>
      </c>
      <c r="D47" s="268" t="s">
        <v>868</v>
      </c>
      <c r="E47" s="267" t="s">
        <v>697</v>
      </c>
      <c r="F47" s="269">
        <v>2401</v>
      </c>
      <c r="G47" s="267" t="s">
        <v>572</v>
      </c>
      <c r="H47" s="269">
        <v>4</v>
      </c>
      <c r="I47" s="267"/>
      <c r="J47" s="269" t="s">
        <v>576</v>
      </c>
      <c r="K47" s="269">
        <v>1</v>
      </c>
      <c r="L47" s="269">
        <v>3</v>
      </c>
      <c r="M47" s="274">
        <v>9</v>
      </c>
    </row>
    <row r="48" spans="2:13" ht="13.5" thickBot="1" x14ac:dyDescent="0.25">
      <c r="B48" s="273">
        <v>40706</v>
      </c>
      <c r="C48" s="267" t="s">
        <v>736</v>
      </c>
      <c r="D48" s="268" t="s">
        <v>1017</v>
      </c>
      <c r="E48" s="267" t="s">
        <v>697</v>
      </c>
      <c r="F48" s="269">
        <v>2384</v>
      </c>
      <c r="G48" s="267" t="s">
        <v>1018</v>
      </c>
      <c r="H48" s="269">
        <v>3</v>
      </c>
      <c r="I48" s="267"/>
      <c r="J48" s="269" t="s">
        <v>579</v>
      </c>
      <c r="K48" s="269">
        <v>2</v>
      </c>
      <c r="L48" s="269">
        <v>5</v>
      </c>
      <c r="M48" s="274">
        <v>7</v>
      </c>
    </row>
    <row r="49" spans="2:13" ht="13.5" thickBot="1" x14ac:dyDescent="0.25">
      <c r="B49" s="275">
        <v>39999</v>
      </c>
      <c r="C49" s="270" t="s">
        <v>751</v>
      </c>
      <c r="D49" s="271" t="s">
        <v>1077</v>
      </c>
      <c r="E49" s="270" t="s">
        <v>697</v>
      </c>
      <c r="F49" s="272">
        <v>2382</v>
      </c>
      <c r="G49" s="270" t="s">
        <v>572</v>
      </c>
      <c r="H49" s="272">
        <v>3</v>
      </c>
      <c r="I49" s="270"/>
      <c r="J49" s="272" t="s">
        <v>579</v>
      </c>
      <c r="K49" s="272">
        <v>2</v>
      </c>
      <c r="L49" s="272">
        <v>3</v>
      </c>
      <c r="M49" s="276">
        <v>7</v>
      </c>
    </row>
    <row r="50" spans="2:13" ht="13.5" thickBot="1" x14ac:dyDescent="0.25">
      <c r="B50" s="275">
        <v>42561</v>
      </c>
      <c r="C50" s="270" t="s">
        <v>704</v>
      </c>
      <c r="D50" s="271" t="s">
        <v>873</v>
      </c>
      <c r="E50" s="270" t="s">
        <v>697</v>
      </c>
      <c r="F50" s="272">
        <v>2360</v>
      </c>
      <c r="G50" s="270" t="s">
        <v>572</v>
      </c>
      <c r="H50" s="272">
        <v>4</v>
      </c>
      <c r="I50" s="270"/>
      <c r="J50" s="272" t="s">
        <v>573</v>
      </c>
      <c r="K50" s="272">
        <v>2</v>
      </c>
      <c r="L50" s="272">
        <v>5</v>
      </c>
      <c r="M50" s="276">
        <v>9</v>
      </c>
    </row>
    <row r="51" spans="2:13" ht="13.5" thickBot="1" x14ac:dyDescent="0.25">
      <c r="B51" s="275">
        <v>40367</v>
      </c>
      <c r="C51" s="270" t="s">
        <v>745</v>
      </c>
      <c r="D51" s="271" t="s">
        <v>1051</v>
      </c>
      <c r="E51" s="270" t="s">
        <v>697</v>
      </c>
      <c r="F51" s="272">
        <v>2350</v>
      </c>
      <c r="G51" s="270" t="s">
        <v>572</v>
      </c>
      <c r="H51" s="272">
        <v>3</v>
      </c>
      <c r="I51" s="270"/>
      <c r="J51" s="272" t="s">
        <v>579</v>
      </c>
      <c r="K51" s="272">
        <v>1</v>
      </c>
      <c r="L51" s="272">
        <v>2</v>
      </c>
      <c r="M51" s="276">
        <v>7</v>
      </c>
    </row>
    <row r="52" spans="2:13" ht="13.5" thickBot="1" x14ac:dyDescent="0.25">
      <c r="B52" s="275">
        <v>42188</v>
      </c>
      <c r="C52" s="270" t="s">
        <v>696</v>
      </c>
      <c r="D52" s="271" t="s">
        <v>899</v>
      </c>
      <c r="E52" s="270" t="s">
        <v>697</v>
      </c>
      <c r="F52" s="272">
        <v>2342</v>
      </c>
      <c r="G52" s="270" t="s">
        <v>572</v>
      </c>
      <c r="H52" s="272">
        <v>3</v>
      </c>
      <c r="I52" s="270" t="s">
        <v>582</v>
      </c>
      <c r="J52" s="272" t="s">
        <v>583</v>
      </c>
      <c r="K52" s="272">
        <v>2</v>
      </c>
      <c r="L52" s="272">
        <v>11</v>
      </c>
      <c r="M52" s="276">
        <v>8</v>
      </c>
    </row>
    <row r="53" spans="2:13" ht="13.5" thickBot="1" x14ac:dyDescent="0.25">
      <c r="B53" s="275">
        <v>39222</v>
      </c>
      <c r="C53" s="270" t="s">
        <v>1090</v>
      </c>
      <c r="D53" s="271" t="s">
        <v>855</v>
      </c>
      <c r="E53" s="270" t="s">
        <v>1089</v>
      </c>
      <c r="F53" s="272">
        <v>2316</v>
      </c>
      <c r="G53" s="270" t="s">
        <v>572</v>
      </c>
      <c r="H53" s="272">
        <v>3</v>
      </c>
      <c r="I53" s="270" t="s">
        <v>588</v>
      </c>
      <c r="J53" s="272" t="s">
        <v>579</v>
      </c>
      <c r="K53" s="272">
        <v>0</v>
      </c>
      <c r="L53" s="272">
        <v>3</v>
      </c>
      <c r="M53" s="276">
        <v>7</v>
      </c>
    </row>
    <row r="54" spans="2:13" ht="13.5" thickBot="1" x14ac:dyDescent="0.25">
      <c r="B54" s="275">
        <v>41490</v>
      </c>
      <c r="C54" s="270" t="s">
        <v>916</v>
      </c>
      <c r="D54" s="271" t="s">
        <v>976</v>
      </c>
      <c r="E54" s="270" t="s">
        <v>915</v>
      </c>
      <c r="F54" s="272">
        <v>2314</v>
      </c>
      <c r="G54" s="270"/>
      <c r="H54" s="272">
        <v>11</v>
      </c>
      <c r="I54" s="270"/>
      <c r="J54" s="272" t="s">
        <v>576</v>
      </c>
      <c r="K54" s="272">
        <v>0</v>
      </c>
      <c r="L54" s="272">
        <v>4</v>
      </c>
      <c r="M54" s="276">
        <v>7</v>
      </c>
    </row>
    <row r="55" spans="2:13" ht="13.5" thickBot="1" x14ac:dyDescent="0.25">
      <c r="B55" s="275">
        <v>41480</v>
      </c>
      <c r="C55" s="270" t="s">
        <v>943</v>
      </c>
      <c r="D55" s="271" t="s">
        <v>972</v>
      </c>
      <c r="E55" s="270" t="s">
        <v>915</v>
      </c>
      <c r="F55" s="272">
        <v>2311</v>
      </c>
      <c r="G55" s="270"/>
      <c r="H55" s="272">
        <v>11</v>
      </c>
      <c r="I55" s="270"/>
      <c r="J55" s="272" t="s">
        <v>576</v>
      </c>
      <c r="K55" s="272">
        <v>0</v>
      </c>
      <c r="L55" s="272">
        <v>3</v>
      </c>
      <c r="M55" s="276">
        <v>6</v>
      </c>
    </row>
    <row r="56" spans="2:13" ht="13.5" thickBot="1" x14ac:dyDescent="0.25">
      <c r="B56" s="273">
        <v>45093</v>
      </c>
      <c r="C56" s="267" t="s">
        <v>598</v>
      </c>
      <c r="D56" s="268" t="s">
        <v>599</v>
      </c>
      <c r="E56" s="267" t="s">
        <v>571</v>
      </c>
      <c r="F56" s="269">
        <v>2303</v>
      </c>
      <c r="G56" s="267" t="s">
        <v>572</v>
      </c>
      <c r="H56" s="269">
        <v>4</v>
      </c>
      <c r="I56" s="267"/>
      <c r="J56" s="269" t="s">
        <v>579</v>
      </c>
      <c r="K56" s="269">
        <v>1</v>
      </c>
      <c r="L56" s="269">
        <v>3</v>
      </c>
      <c r="M56" s="274">
        <v>0</v>
      </c>
    </row>
    <row r="57" spans="2:13" ht="13.5" thickBot="1" x14ac:dyDescent="0.25">
      <c r="B57" s="277">
        <v>43254</v>
      </c>
      <c r="C57" s="278" t="s">
        <v>733</v>
      </c>
      <c r="D57" s="279" t="s">
        <v>798</v>
      </c>
      <c r="E57" s="278" t="s">
        <v>697</v>
      </c>
      <c r="F57" s="280">
        <v>2287</v>
      </c>
      <c r="G57" s="278" t="s">
        <v>572</v>
      </c>
      <c r="H57" s="280">
        <v>5</v>
      </c>
      <c r="I57" s="278" t="s">
        <v>588</v>
      </c>
      <c r="J57" s="280" t="s">
        <v>583</v>
      </c>
      <c r="K57" s="280">
        <v>3</v>
      </c>
      <c r="L57" s="280">
        <v>7</v>
      </c>
      <c r="M57" s="281">
        <v>7</v>
      </c>
    </row>
    <row r="58" spans="2:13" ht="13.5" thickTop="1" x14ac:dyDescent="0.2">
      <c r="B58" s="294">
        <v>43690</v>
      </c>
      <c r="C58" s="308" t="s">
        <v>710</v>
      </c>
      <c r="D58" s="313" t="s">
        <v>785</v>
      </c>
      <c r="E58" s="308" t="s">
        <v>697</v>
      </c>
      <c r="F58" s="317">
        <v>2248</v>
      </c>
      <c r="G58" s="308" t="s">
        <v>572</v>
      </c>
      <c r="H58" s="317">
        <v>5</v>
      </c>
      <c r="I58" s="308" t="s">
        <v>582</v>
      </c>
      <c r="J58" s="317" t="s">
        <v>757</v>
      </c>
      <c r="K58" s="317">
        <v>0</v>
      </c>
      <c r="L58" s="317">
        <v>8</v>
      </c>
      <c r="M58" s="317">
        <v>11</v>
      </c>
    </row>
    <row r="59" spans="2:13" ht="13.5" thickBot="1" x14ac:dyDescent="0.25">
      <c r="B59" s="294">
        <v>41466</v>
      </c>
      <c r="C59" s="308" t="s">
        <v>949</v>
      </c>
      <c r="D59" s="313" t="s">
        <v>968</v>
      </c>
      <c r="E59" s="308" t="s">
        <v>915</v>
      </c>
      <c r="F59" s="317">
        <v>2245</v>
      </c>
      <c r="G59" s="308"/>
      <c r="H59" s="317">
        <v>11</v>
      </c>
      <c r="I59" s="308"/>
      <c r="J59" s="317" t="s">
        <v>576</v>
      </c>
      <c r="K59" s="317">
        <v>0</v>
      </c>
      <c r="L59" s="317">
        <v>4</v>
      </c>
      <c r="M59" s="317">
        <v>5</v>
      </c>
    </row>
    <row r="60" spans="2:13" ht="14.25" thickTop="1" thickBot="1" x14ac:dyDescent="0.25">
      <c r="B60" s="290">
        <v>40319</v>
      </c>
      <c r="C60" s="304" t="s">
        <v>1009</v>
      </c>
      <c r="D60" s="311" t="s">
        <v>1040</v>
      </c>
      <c r="E60" s="304" t="s">
        <v>697</v>
      </c>
      <c r="F60" s="315">
        <v>2245</v>
      </c>
      <c r="G60" s="304" t="s">
        <v>572</v>
      </c>
      <c r="H60" s="315">
        <v>3</v>
      </c>
      <c r="I60" s="304"/>
      <c r="J60" s="315" t="s">
        <v>579</v>
      </c>
      <c r="K60" s="315">
        <v>1</v>
      </c>
      <c r="L60" s="315">
        <v>3</v>
      </c>
      <c r="M60" s="319">
        <v>8</v>
      </c>
    </row>
    <row r="61" spans="2:13" ht="14.25" thickTop="1" thickBot="1" x14ac:dyDescent="0.25">
      <c r="B61" s="273">
        <v>43635</v>
      </c>
      <c r="C61" s="267" t="s">
        <v>736</v>
      </c>
      <c r="D61" s="268" t="s">
        <v>763</v>
      </c>
      <c r="E61" s="267" t="s">
        <v>697</v>
      </c>
      <c r="F61" s="269">
        <v>2241</v>
      </c>
      <c r="G61" s="267" t="s">
        <v>572</v>
      </c>
      <c r="H61" s="269">
        <v>5</v>
      </c>
      <c r="I61" s="267" t="s">
        <v>582</v>
      </c>
      <c r="J61" s="269" t="s">
        <v>573</v>
      </c>
      <c r="K61" s="269">
        <v>0</v>
      </c>
      <c r="L61" s="269">
        <v>5</v>
      </c>
      <c r="M61" s="274">
        <v>6</v>
      </c>
    </row>
    <row r="62" spans="2:13" ht="13.5" thickBot="1" x14ac:dyDescent="0.25">
      <c r="B62" s="273">
        <v>38525</v>
      </c>
      <c r="C62" s="267" t="s">
        <v>1095</v>
      </c>
      <c r="D62" s="268" t="s">
        <v>1181</v>
      </c>
      <c r="E62" s="267" t="s">
        <v>1089</v>
      </c>
      <c r="F62" s="269">
        <v>2228</v>
      </c>
      <c r="G62" s="267" t="s">
        <v>572</v>
      </c>
      <c r="H62" s="269">
        <v>6</v>
      </c>
      <c r="I62" s="267"/>
      <c r="J62" s="269" t="s">
        <v>579</v>
      </c>
      <c r="K62" s="269">
        <v>0</v>
      </c>
      <c r="L62" s="269">
        <v>2</v>
      </c>
      <c r="M62" s="274">
        <v>9</v>
      </c>
    </row>
    <row r="63" spans="2:13" ht="13.5" thickBot="1" x14ac:dyDescent="0.25">
      <c r="B63" s="275">
        <v>43305</v>
      </c>
      <c r="C63" s="270" t="s">
        <v>716</v>
      </c>
      <c r="D63" s="271" t="s">
        <v>816</v>
      </c>
      <c r="E63" s="270" t="s">
        <v>697</v>
      </c>
      <c r="F63" s="272">
        <v>2212</v>
      </c>
      <c r="G63" s="270" t="s">
        <v>572</v>
      </c>
      <c r="H63" s="272">
        <v>5</v>
      </c>
      <c r="I63" s="270" t="s">
        <v>582</v>
      </c>
      <c r="J63" s="272" t="s">
        <v>643</v>
      </c>
      <c r="K63" s="272">
        <v>1</v>
      </c>
      <c r="L63" s="272">
        <v>8</v>
      </c>
      <c r="M63" s="276">
        <v>6</v>
      </c>
    </row>
    <row r="64" spans="2:13" ht="13.5" thickBot="1" x14ac:dyDescent="0.25">
      <c r="B64" s="273">
        <v>42575</v>
      </c>
      <c r="C64" s="267" t="s">
        <v>746</v>
      </c>
      <c r="D64" s="268" t="s">
        <v>879</v>
      </c>
      <c r="E64" s="267" t="s">
        <v>697</v>
      </c>
      <c r="F64" s="269">
        <v>2210</v>
      </c>
      <c r="G64" s="267" t="s">
        <v>572</v>
      </c>
      <c r="H64" s="269">
        <v>4</v>
      </c>
      <c r="I64" s="267" t="s">
        <v>582</v>
      </c>
      <c r="J64" s="269" t="s">
        <v>595</v>
      </c>
      <c r="K64" s="269">
        <v>0</v>
      </c>
      <c r="L64" s="269">
        <v>5</v>
      </c>
      <c r="M64" s="274">
        <v>8</v>
      </c>
    </row>
    <row r="65" spans="2:13" ht="13.5" thickBot="1" x14ac:dyDescent="0.25">
      <c r="B65" s="275">
        <v>41473</v>
      </c>
      <c r="C65" s="270" t="s">
        <v>943</v>
      </c>
      <c r="D65" s="271" t="s">
        <v>970</v>
      </c>
      <c r="E65" s="270" t="s">
        <v>915</v>
      </c>
      <c r="F65" s="272">
        <v>2204</v>
      </c>
      <c r="G65" s="270"/>
      <c r="H65" s="272">
        <v>11</v>
      </c>
      <c r="I65" s="270"/>
      <c r="J65" s="272" t="s">
        <v>579</v>
      </c>
      <c r="K65" s="272">
        <v>0</v>
      </c>
      <c r="L65" s="272">
        <v>3</v>
      </c>
      <c r="M65" s="276">
        <v>5</v>
      </c>
    </row>
    <row r="66" spans="2:13" ht="13.5" thickBot="1" x14ac:dyDescent="0.25">
      <c r="B66" s="273">
        <v>38935</v>
      </c>
      <c r="C66" s="267" t="s">
        <v>1113</v>
      </c>
      <c r="D66" s="268" t="s">
        <v>959</v>
      </c>
      <c r="E66" s="267" t="s">
        <v>1089</v>
      </c>
      <c r="F66" s="269">
        <v>2204</v>
      </c>
      <c r="G66" s="267" t="s">
        <v>572</v>
      </c>
      <c r="H66" s="269">
        <v>9</v>
      </c>
      <c r="I66" s="267"/>
      <c r="J66" s="269" t="s">
        <v>576</v>
      </c>
      <c r="K66" s="269">
        <v>0</v>
      </c>
      <c r="L66" s="269">
        <v>1</v>
      </c>
      <c r="M66" s="274">
        <v>1</v>
      </c>
    </row>
    <row r="67" spans="2:13" ht="13.5" thickBot="1" x14ac:dyDescent="0.25">
      <c r="B67" s="273">
        <v>42929</v>
      </c>
      <c r="C67" s="267" t="s">
        <v>725</v>
      </c>
      <c r="D67" s="268" t="s">
        <v>842</v>
      </c>
      <c r="E67" s="267" t="s">
        <v>697</v>
      </c>
      <c r="F67" s="269">
        <v>2199</v>
      </c>
      <c r="G67" s="267" t="s">
        <v>572</v>
      </c>
      <c r="H67" s="269">
        <v>4</v>
      </c>
      <c r="I67" s="267"/>
      <c r="J67" s="269" t="s">
        <v>573</v>
      </c>
      <c r="K67" s="269">
        <v>0</v>
      </c>
      <c r="L67" s="269">
        <v>4</v>
      </c>
      <c r="M67" s="274">
        <v>8</v>
      </c>
    </row>
    <row r="68" spans="2:13" ht="13.5" thickBot="1" x14ac:dyDescent="0.25">
      <c r="B68" s="275">
        <v>41793</v>
      </c>
      <c r="C68" s="270" t="s">
        <v>927</v>
      </c>
      <c r="D68" s="271" t="s">
        <v>928</v>
      </c>
      <c r="E68" s="270" t="s">
        <v>915</v>
      </c>
      <c r="F68" s="272">
        <v>2192</v>
      </c>
      <c r="G68" s="270" t="s">
        <v>572</v>
      </c>
      <c r="H68" s="272">
        <v>5</v>
      </c>
      <c r="I68" s="270"/>
      <c r="J68" s="272" t="s">
        <v>573</v>
      </c>
      <c r="K68" s="272">
        <v>0</v>
      </c>
      <c r="L68" s="272">
        <v>4</v>
      </c>
      <c r="M68" s="276">
        <v>6</v>
      </c>
    </row>
    <row r="69" spans="2:13" ht="13.5" thickBot="1" x14ac:dyDescent="0.25">
      <c r="B69" s="273">
        <v>39268</v>
      </c>
      <c r="C69" s="267" t="s">
        <v>1104</v>
      </c>
      <c r="D69" s="268" t="s">
        <v>1143</v>
      </c>
      <c r="E69" s="267" t="s">
        <v>1089</v>
      </c>
      <c r="F69" s="269">
        <v>2186</v>
      </c>
      <c r="G69" s="267" t="s">
        <v>572</v>
      </c>
      <c r="H69" s="269">
        <v>3</v>
      </c>
      <c r="I69" s="267"/>
      <c r="J69" s="269" t="s">
        <v>579</v>
      </c>
      <c r="K69" s="269">
        <v>1</v>
      </c>
      <c r="L69" s="269">
        <v>5</v>
      </c>
      <c r="M69" s="274">
        <v>7</v>
      </c>
    </row>
    <row r="70" spans="2:13" ht="13.5" thickBot="1" x14ac:dyDescent="0.25">
      <c r="B70" s="275">
        <v>42591</v>
      </c>
      <c r="C70" s="270" t="s">
        <v>714</v>
      </c>
      <c r="D70" s="271" t="s">
        <v>884</v>
      </c>
      <c r="E70" s="270" t="s">
        <v>697</v>
      </c>
      <c r="F70" s="272">
        <v>2178</v>
      </c>
      <c r="G70" s="270" t="s">
        <v>572</v>
      </c>
      <c r="H70" s="272">
        <v>4</v>
      </c>
      <c r="I70" s="270" t="s">
        <v>582</v>
      </c>
      <c r="J70" s="272" t="s">
        <v>735</v>
      </c>
      <c r="K70" s="272">
        <v>1</v>
      </c>
      <c r="L70" s="272">
        <v>9</v>
      </c>
      <c r="M70" s="276">
        <v>8</v>
      </c>
    </row>
    <row r="71" spans="2:13" ht="13.5" thickBot="1" x14ac:dyDescent="0.25">
      <c r="B71" s="273">
        <v>44400</v>
      </c>
      <c r="C71" s="267" t="s">
        <v>608</v>
      </c>
      <c r="D71" s="268" t="s">
        <v>682</v>
      </c>
      <c r="E71" s="267" t="s">
        <v>571</v>
      </c>
      <c r="F71" s="269">
        <v>2171</v>
      </c>
      <c r="G71" s="267" t="s">
        <v>572</v>
      </c>
      <c r="H71" s="269">
        <v>3</v>
      </c>
      <c r="I71" s="267"/>
      <c r="J71" s="269" t="s">
        <v>576</v>
      </c>
      <c r="K71" s="269">
        <v>0</v>
      </c>
      <c r="L71" s="269">
        <v>7</v>
      </c>
      <c r="M71" s="274">
        <v>0</v>
      </c>
    </row>
    <row r="72" spans="2:13" ht="13.5" thickBot="1" x14ac:dyDescent="0.25">
      <c r="B72" s="277">
        <v>42941</v>
      </c>
      <c r="C72" s="278" t="s">
        <v>696</v>
      </c>
      <c r="D72" s="279" t="s">
        <v>847</v>
      </c>
      <c r="E72" s="278" t="s">
        <v>697</v>
      </c>
      <c r="F72" s="280">
        <v>2160</v>
      </c>
      <c r="G72" s="278" t="s">
        <v>572</v>
      </c>
      <c r="H72" s="280">
        <v>4</v>
      </c>
      <c r="I72" s="278"/>
      <c r="J72" s="280" t="s">
        <v>579</v>
      </c>
      <c r="K72" s="280">
        <v>0</v>
      </c>
      <c r="L72" s="280">
        <v>1</v>
      </c>
      <c r="M72" s="281">
        <v>8</v>
      </c>
    </row>
    <row r="73" spans="2:13" ht="13.5" thickTop="1" x14ac:dyDescent="0.2">
      <c r="B73" s="294">
        <v>43324</v>
      </c>
      <c r="C73" s="308" t="s">
        <v>716</v>
      </c>
      <c r="D73" s="313" t="s">
        <v>822</v>
      </c>
      <c r="E73" s="308" t="s">
        <v>697</v>
      </c>
      <c r="F73" s="317">
        <v>2158</v>
      </c>
      <c r="G73" s="308" t="s">
        <v>572</v>
      </c>
      <c r="H73" s="317">
        <v>4</v>
      </c>
      <c r="I73" s="308"/>
      <c r="J73" s="317" t="s">
        <v>579</v>
      </c>
      <c r="K73" s="317">
        <v>0</v>
      </c>
      <c r="L73" s="317">
        <v>1</v>
      </c>
      <c r="M73" s="317">
        <v>7</v>
      </c>
    </row>
    <row r="74" spans="2:13" x14ac:dyDescent="0.2">
      <c r="B74" s="292">
        <v>42885</v>
      </c>
      <c r="C74" s="306" t="s">
        <v>745</v>
      </c>
      <c r="D74" s="312" t="s">
        <v>744</v>
      </c>
      <c r="E74" s="306" t="s">
        <v>697</v>
      </c>
      <c r="F74" s="316">
        <v>2130</v>
      </c>
      <c r="G74" s="306" t="s">
        <v>572</v>
      </c>
      <c r="H74" s="316">
        <v>4</v>
      </c>
      <c r="I74" s="306"/>
      <c r="J74" s="316" t="s">
        <v>576</v>
      </c>
      <c r="K74" s="316">
        <v>1</v>
      </c>
      <c r="L74" s="316">
        <v>4</v>
      </c>
      <c r="M74" s="316">
        <v>7</v>
      </c>
    </row>
    <row r="75" spans="2:13" ht="13.5" thickBot="1" x14ac:dyDescent="0.25">
      <c r="B75" s="294">
        <v>42958</v>
      </c>
      <c r="C75" s="308" t="s">
        <v>725</v>
      </c>
      <c r="D75" s="313" t="s">
        <v>853</v>
      </c>
      <c r="E75" s="308" t="s">
        <v>697</v>
      </c>
      <c r="F75" s="317">
        <v>2120</v>
      </c>
      <c r="G75" s="308" t="s">
        <v>572</v>
      </c>
      <c r="H75" s="317">
        <v>5</v>
      </c>
      <c r="I75" s="308"/>
      <c r="J75" s="317" t="s">
        <v>595</v>
      </c>
      <c r="K75" s="317">
        <v>2</v>
      </c>
      <c r="L75" s="317">
        <v>7</v>
      </c>
      <c r="M75" s="317">
        <v>9</v>
      </c>
    </row>
    <row r="76" spans="2:13" ht="14.25" thickTop="1" thickBot="1" x14ac:dyDescent="0.25">
      <c r="B76" s="290">
        <v>38540</v>
      </c>
      <c r="C76" s="304" t="s">
        <v>1127</v>
      </c>
      <c r="D76" s="311" t="s">
        <v>820</v>
      </c>
      <c r="E76" s="304" t="s">
        <v>1089</v>
      </c>
      <c r="F76" s="315">
        <v>2116</v>
      </c>
      <c r="G76" s="304" t="s">
        <v>572</v>
      </c>
      <c r="H76" s="315">
        <v>7</v>
      </c>
      <c r="I76" s="304"/>
      <c r="J76" s="315" t="s">
        <v>576</v>
      </c>
      <c r="K76" s="315">
        <v>0</v>
      </c>
      <c r="L76" s="315">
        <v>2</v>
      </c>
      <c r="M76" s="319">
        <v>8</v>
      </c>
    </row>
    <row r="77" spans="2:13" ht="14.25" thickTop="1" thickBot="1" x14ac:dyDescent="0.25">
      <c r="B77" s="273">
        <v>45125</v>
      </c>
      <c r="C77" s="267" t="s">
        <v>569</v>
      </c>
      <c r="D77" s="268" t="s">
        <v>619</v>
      </c>
      <c r="E77" s="267" t="s">
        <v>571</v>
      </c>
      <c r="F77" s="269">
        <v>2114</v>
      </c>
      <c r="G77" s="267" t="s">
        <v>572</v>
      </c>
      <c r="H77" s="269">
        <v>4</v>
      </c>
      <c r="I77" s="267"/>
      <c r="J77" s="269" t="s">
        <v>576</v>
      </c>
      <c r="K77" s="269">
        <v>0</v>
      </c>
      <c r="L77" s="269">
        <v>5</v>
      </c>
      <c r="M77" s="274">
        <v>0</v>
      </c>
    </row>
    <row r="78" spans="2:13" ht="13.5" thickBot="1" x14ac:dyDescent="0.25">
      <c r="B78" s="273">
        <v>44747</v>
      </c>
      <c r="C78" s="267" t="s">
        <v>584</v>
      </c>
      <c r="D78" s="268" t="s">
        <v>645</v>
      </c>
      <c r="E78" s="267" t="s">
        <v>571</v>
      </c>
      <c r="F78" s="269">
        <v>2102</v>
      </c>
      <c r="G78" s="267" t="s">
        <v>572</v>
      </c>
      <c r="H78" s="269">
        <v>4</v>
      </c>
      <c r="I78" s="267"/>
      <c r="J78" s="269" t="s">
        <v>595</v>
      </c>
      <c r="K78" s="269">
        <v>0</v>
      </c>
      <c r="L78" s="269">
        <v>4</v>
      </c>
      <c r="M78" s="274">
        <v>0</v>
      </c>
    </row>
    <row r="79" spans="2:13" ht="13.5" thickBot="1" x14ac:dyDescent="0.25">
      <c r="B79" s="275">
        <v>44033</v>
      </c>
      <c r="C79" s="270" t="s">
        <v>716</v>
      </c>
      <c r="D79" s="271" t="s">
        <v>717</v>
      </c>
      <c r="E79" s="270" t="s">
        <v>697</v>
      </c>
      <c r="F79" s="272">
        <v>2100</v>
      </c>
      <c r="G79" s="270" t="s">
        <v>572</v>
      </c>
      <c r="H79" s="272">
        <v>4</v>
      </c>
      <c r="I79" s="270"/>
      <c r="J79" s="272" t="s">
        <v>579</v>
      </c>
      <c r="K79" s="272">
        <v>1</v>
      </c>
      <c r="L79" s="272">
        <v>5</v>
      </c>
      <c r="M79" s="276">
        <v>5</v>
      </c>
    </row>
    <row r="80" spans="2:13" ht="13.5" thickBot="1" x14ac:dyDescent="0.25">
      <c r="B80" s="273">
        <v>39642</v>
      </c>
      <c r="C80" s="267" t="s">
        <v>1109</v>
      </c>
      <c r="D80" s="268" t="s">
        <v>1118</v>
      </c>
      <c r="E80" s="267" t="s">
        <v>1089</v>
      </c>
      <c r="F80" s="269">
        <v>2084</v>
      </c>
      <c r="G80" s="267" t="s">
        <v>572</v>
      </c>
      <c r="H80" s="269">
        <v>2</v>
      </c>
      <c r="I80" s="267"/>
      <c r="J80" s="269" t="s">
        <v>579</v>
      </c>
      <c r="K80" s="269">
        <v>2</v>
      </c>
      <c r="L80" s="269">
        <v>4</v>
      </c>
      <c r="M80" s="274">
        <v>7</v>
      </c>
    </row>
    <row r="81" spans="2:13" ht="13.5" thickBot="1" x14ac:dyDescent="0.25">
      <c r="B81" s="273">
        <v>41797</v>
      </c>
      <c r="C81" s="267" t="s">
        <v>722</v>
      </c>
      <c r="D81" s="268" t="s">
        <v>929</v>
      </c>
      <c r="E81" s="267" t="s">
        <v>915</v>
      </c>
      <c r="F81" s="269">
        <v>2083</v>
      </c>
      <c r="G81" s="267" t="s">
        <v>572</v>
      </c>
      <c r="H81" s="269">
        <v>5</v>
      </c>
      <c r="I81" s="267"/>
      <c r="J81" s="269" t="s">
        <v>576</v>
      </c>
      <c r="K81" s="269">
        <v>0</v>
      </c>
      <c r="L81" s="269">
        <v>3</v>
      </c>
      <c r="M81" s="274">
        <v>7</v>
      </c>
    </row>
    <row r="82" spans="2:13" ht="13.5" thickBot="1" x14ac:dyDescent="0.25">
      <c r="B82" s="273">
        <v>39629</v>
      </c>
      <c r="C82" s="267" t="s">
        <v>1111</v>
      </c>
      <c r="D82" s="268" t="s">
        <v>1112</v>
      </c>
      <c r="E82" s="267" t="s">
        <v>1089</v>
      </c>
      <c r="F82" s="269">
        <v>2083</v>
      </c>
      <c r="G82" s="267" t="s">
        <v>572</v>
      </c>
      <c r="H82" s="269">
        <v>3</v>
      </c>
      <c r="I82" s="267"/>
      <c r="J82" s="269" t="s">
        <v>579</v>
      </c>
      <c r="K82" s="269">
        <v>1</v>
      </c>
      <c r="L82" s="269">
        <v>6</v>
      </c>
      <c r="M82" s="274">
        <v>7</v>
      </c>
    </row>
    <row r="83" spans="2:13" ht="13.5" thickBot="1" x14ac:dyDescent="0.25">
      <c r="B83" s="275">
        <v>40373</v>
      </c>
      <c r="C83" s="270" t="s">
        <v>714</v>
      </c>
      <c r="D83" s="271" t="s">
        <v>1053</v>
      </c>
      <c r="E83" s="270" t="s">
        <v>697</v>
      </c>
      <c r="F83" s="272">
        <v>2081</v>
      </c>
      <c r="G83" s="270" t="s">
        <v>572</v>
      </c>
      <c r="H83" s="272">
        <v>3</v>
      </c>
      <c r="I83" s="270"/>
      <c r="J83" s="272" t="s">
        <v>579</v>
      </c>
      <c r="K83" s="272">
        <v>2</v>
      </c>
      <c r="L83" s="272">
        <v>7</v>
      </c>
      <c r="M83" s="276">
        <v>8</v>
      </c>
    </row>
    <row r="84" spans="2:13" ht="13.5" thickBot="1" x14ac:dyDescent="0.25">
      <c r="B84" s="273">
        <v>42920</v>
      </c>
      <c r="C84" s="267" t="s">
        <v>729</v>
      </c>
      <c r="D84" s="268" t="s">
        <v>838</v>
      </c>
      <c r="E84" s="267" t="s">
        <v>697</v>
      </c>
      <c r="F84" s="269">
        <v>2079</v>
      </c>
      <c r="G84" s="267" t="s">
        <v>572</v>
      </c>
      <c r="H84" s="269">
        <v>4</v>
      </c>
      <c r="I84" s="267"/>
      <c r="J84" s="269" t="s">
        <v>576</v>
      </c>
      <c r="K84" s="269">
        <v>0</v>
      </c>
      <c r="L84" s="269">
        <v>4</v>
      </c>
      <c r="M84" s="274">
        <v>9</v>
      </c>
    </row>
    <row r="85" spans="2:13" ht="13.5" thickBot="1" x14ac:dyDescent="0.25">
      <c r="B85" s="273">
        <v>39994</v>
      </c>
      <c r="C85" s="267" t="s">
        <v>696</v>
      </c>
      <c r="D85" s="268" t="s">
        <v>1076</v>
      </c>
      <c r="E85" s="267" t="s">
        <v>697</v>
      </c>
      <c r="F85" s="269">
        <v>2078</v>
      </c>
      <c r="G85" s="267" t="s">
        <v>572</v>
      </c>
      <c r="H85" s="269">
        <v>3</v>
      </c>
      <c r="I85" s="267"/>
      <c r="J85" s="269" t="s">
        <v>579</v>
      </c>
      <c r="K85" s="269">
        <v>1</v>
      </c>
      <c r="L85" s="269">
        <v>4</v>
      </c>
      <c r="M85" s="274">
        <v>10</v>
      </c>
    </row>
    <row r="86" spans="2:13" ht="13.5" thickBot="1" x14ac:dyDescent="0.25">
      <c r="B86" s="275">
        <v>42206</v>
      </c>
      <c r="C86" s="270" t="s">
        <v>745</v>
      </c>
      <c r="D86" s="271" t="s">
        <v>905</v>
      </c>
      <c r="E86" s="270" t="s">
        <v>697</v>
      </c>
      <c r="F86" s="272">
        <v>2072</v>
      </c>
      <c r="G86" s="270" t="s">
        <v>572</v>
      </c>
      <c r="H86" s="272">
        <v>6</v>
      </c>
      <c r="I86" s="270"/>
      <c r="J86" s="272" t="s">
        <v>579</v>
      </c>
      <c r="K86" s="272">
        <v>0</v>
      </c>
      <c r="L86" s="272">
        <v>3</v>
      </c>
      <c r="M86" s="276">
        <v>6</v>
      </c>
    </row>
    <row r="87" spans="2:13" ht="13.5" thickBot="1" x14ac:dyDescent="0.25">
      <c r="B87" s="273">
        <v>44413</v>
      </c>
      <c r="C87" s="267" t="s">
        <v>610</v>
      </c>
      <c r="D87" s="268" t="s">
        <v>689</v>
      </c>
      <c r="E87" s="267" t="s">
        <v>571</v>
      </c>
      <c r="F87" s="269">
        <v>2066</v>
      </c>
      <c r="G87" s="267" t="s">
        <v>572</v>
      </c>
      <c r="H87" s="269">
        <v>4</v>
      </c>
      <c r="I87" s="267" t="s">
        <v>588</v>
      </c>
      <c r="J87" s="269" t="s">
        <v>583</v>
      </c>
      <c r="K87" s="269">
        <v>1</v>
      </c>
      <c r="L87" s="269">
        <v>5</v>
      </c>
      <c r="M87" s="274">
        <v>0</v>
      </c>
    </row>
    <row r="88" spans="2:13" ht="13.5" thickBot="1" x14ac:dyDescent="0.25">
      <c r="B88" s="273">
        <v>43665</v>
      </c>
      <c r="C88" s="267" t="s">
        <v>729</v>
      </c>
      <c r="D88" s="268" t="s">
        <v>773</v>
      </c>
      <c r="E88" s="267" t="s">
        <v>697</v>
      </c>
      <c r="F88" s="269">
        <v>2058</v>
      </c>
      <c r="G88" s="267" t="s">
        <v>572</v>
      </c>
      <c r="H88" s="269">
        <v>6</v>
      </c>
      <c r="I88" s="267"/>
      <c r="J88" s="269" t="s">
        <v>576</v>
      </c>
      <c r="K88" s="269">
        <v>0</v>
      </c>
      <c r="L88" s="269">
        <v>1</v>
      </c>
      <c r="M88" s="274">
        <v>5</v>
      </c>
    </row>
    <row r="89" spans="2:13" ht="13.5" thickBot="1" x14ac:dyDescent="0.25">
      <c r="B89" s="275">
        <v>42155</v>
      </c>
      <c r="C89" s="270" t="s">
        <v>706</v>
      </c>
      <c r="D89" s="271" t="s">
        <v>891</v>
      </c>
      <c r="E89" s="270" t="s">
        <v>697</v>
      </c>
      <c r="F89" s="272">
        <v>2052</v>
      </c>
      <c r="G89" s="270" t="s">
        <v>572</v>
      </c>
      <c r="H89" s="272">
        <v>3</v>
      </c>
      <c r="I89" s="270" t="s">
        <v>588</v>
      </c>
      <c r="J89" s="272" t="s">
        <v>579</v>
      </c>
      <c r="K89" s="272">
        <v>4</v>
      </c>
      <c r="L89" s="272">
        <v>3</v>
      </c>
      <c r="M89" s="276">
        <v>5</v>
      </c>
    </row>
    <row r="90" spans="2:13" ht="13.5" thickBot="1" x14ac:dyDescent="0.25">
      <c r="B90" s="273">
        <v>42134</v>
      </c>
      <c r="C90" s="267" t="s">
        <v>746</v>
      </c>
      <c r="D90" s="268" t="s">
        <v>885</v>
      </c>
      <c r="E90" s="267" t="s">
        <v>697</v>
      </c>
      <c r="F90" s="269">
        <v>2044</v>
      </c>
      <c r="G90" s="267" t="s">
        <v>572</v>
      </c>
      <c r="H90" s="269">
        <v>3</v>
      </c>
      <c r="I90" s="267"/>
      <c r="J90" s="269" t="s">
        <v>579</v>
      </c>
      <c r="K90" s="269">
        <v>1</v>
      </c>
      <c r="L90" s="269">
        <v>5</v>
      </c>
      <c r="M90" s="274">
        <v>7</v>
      </c>
    </row>
    <row r="91" spans="2:13" ht="13.5" thickBot="1" x14ac:dyDescent="0.25">
      <c r="B91" s="273">
        <v>45135</v>
      </c>
      <c r="C91" s="267" t="s">
        <v>593</v>
      </c>
      <c r="D91" s="268" t="s">
        <v>625</v>
      </c>
      <c r="E91" s="267" t="s">
        <v>571</v>
      </c>
      <c r="F91" s="269">
        <v>2038</v>
      </c>
      <c r="G91" s="267" t="s">
        <v>572</v>
      </c>
      <c r="H91" s="269">
        <v>4</v>
      </c>
      <c r="I91" s="267" t="s">
        <v>588</v>
      </c>
      <c r="J91" s="269" t="s">
        <v>576</v>
      </c>
      <c r="K91" s="269">
        <v>0</v>
      </c>
      <c r="L91" s="269">
        <v>4</v>
      </c>
      <c r="M91" s="274">
        <v>0</v>
      </c>
    </row>
    <row r="92" spans="2:13" ht="13.5" thickBot="1" x14ac:dyDescent="0.25">
      <c r="B92" s="275">
        <v>41095</v>
      </c>
      <c r="C92" s="270" t="s">
        <v>921</v>
      </c>
      <c r="D92" s="271" t="s">
        <v>994</v>
      </c>
      <c r="E92" s="270" t="s">
        <v>915</v>
      </c>
      <c r="F92" s="272">
        <v>2038</v>
      </c>
      <c r="G92" s="270" t="s">
        <v>572</v>
      </c>
      <c r="H92" s="272">
        <v>3</v>
      </c>
      <c r="I92" s="270"/>
      <c r="J92" s="272" t="s">
        <v>579</v>
      </c>
      <c r="K92" s="272">
        <v>0</v>
      </c>
      <c r="L92" s="272">
        <v>3</v>
      </c>
      <c r="M92" s="276">
        <v>8</v>
      </c>
    </row>
    <row r="93" spans="2:13" ht="13.5" thickBot="1" x14ac:dyDescent="0.25">
      <c r="B93" s="275">
        <v>40360</v>
      </c>
      <c r="C93" s="270" t="s">
        <v>722</v>
      </c>
      <c r="D93" s="271" t="s">
        <v>1049</v>
      </c>
      <c r="E93" s="270" t="s">
        <v>697</v>
      </c>
      <c r="F93" s="272">
        <v>2029</v>
      </c>
      <c r="G93" s="270" t="s">
        <v>572</v>
      </c>
      <c r="H93" s="272">
        <v>3</v>
      </c>
      <c r="I93" s="270" t="s">
        <v>588</v>
      </c>
      <c r="J93" s="272" t="s">
        <v>579</v>
      </c>
      <c r="K93" s="272">
        <v>0</v>
      </c>
      <c r="L93" s="272">
        <v>7</v>
      </c>
      <c r="M93" s="276">
        <v>9</v>
      </c>
    </row>
    <row r="94" spans="2:13" ht="13.5" thickBot="1" x14ac:dyDescent="0.25">
      <c r="B94" s="273">
        <v>40727</v>
      </c>
      <c r="C94" s="267" t="s">
        <v>745</v>
      </c>
      <c r="D94" s="268" t="s">
        <v>1026</v>
      </c>
      <c r="E94" s="267" t="s">
        <v>697</v>
      </c>
      <c r="F94" s="269">
        <v>2028</v>
      </c>
      <c r="G94" s="267" t="s">
        <v>572</v>
      </c>
      <c r="H94" s="269">
        <v>3</v>
      </c>
      <c r="I94" s="267"/>
      <c r="J94" s="269" t="s">
        <v>579</v>
      </c>
      <c r="K94" s="269">
        <v>0</v>
      </c>
      <c r="L94" s="269">
        <v>2</v>
      </c>
      <c r="M94" s="274">
        <v>7</v>
      </c>
    </row>
    <row r="95" spans="2:13" ht="13.5" thickBot="1" x14ac:dyDescent="0.25">
      <c r="B95" s="275">
        <v>44778</v>
      </c>
      <c r="C95" s="270" t="s">
        <v>600</v>
      </c>
      <c r="D95" s="271" t="s">
        <v>656</v>
      </c>
      <c r="E95" s="270" t="s">
        <v>571</v>
      </c>
      <c r="F95" s="272">
        <v>2016</v>
      </c>
      <c r="G95" s="270" t="s">
        <v>572</v>
      </c>
      <c r="H95" s="272">
        <v>4</v>
      </c>
      <c r="I95" s="270" t="s">
        <v>582</v>
      </c>
      <c r="J95" s="272" t="s">
        <v>657</v>
      </c>
      <c r="K95" s="272">
        <v>2</v>
      </c>
      <c r="L95" s="272">
        <v>9</v>
      </c>
      <c r="M95" s="276">
        <v>0</v>
      </c>
    </row>
    <row r="96" spans="2:13" ht="13.5" thickBot="1" x14ac:dyDescent="0.25">
      <c r="B96" s="275">
        <v>43279</v>
      </c>
      <c r="C96" s="270" t="s">
        <v>749</v>
      </c>
      <c r="D96" s="271" t="s">
        <v>764</v>
      </c>
      <c r="E96" s="270" t="s">
        <v>697</v>
      </c>
      <c r="F96" s="272">
        <v>2015</v>
      </c>
      <c r="G96" s="270" t="s">
        <v>572</v>
      </c>
      <c r="H96" s="272">
        <v>5</v>
      </c>
      <c r="I96" s="270" t="s">
        <v>582</v>
      </c>
      <c r="J96" s="272" t="s">
        <v>573</v>
      </c>
      <c r="K96" s="272">
        <v>1</v>
      </c>
      <c r="L96" s="272">
        <v>3</v>
      </c>
      <c r="M96" s="276">
        <v>6</v>
      </c>
    </row>
    <row r="97" spans="2:13" ht="13.5" thickBot="1" x14ac:dyDescent="0.25">
      <c r="B97" s="275">
        <v>42587</v>
      </c>
      <c r="C97" s="270" t="s">
        <v>712</v>
      </c>
      <c r="D97" s="271" t="s">
        <v>882</v>
      </c>
      <c r="E97" s="270" t="s">
        <v>697</v>
      </c>
      <c r="F97" s="272">
        <v>2012</v>
      </c>
      <c r="G97" s="270" t="s">
        <v>572</v>
      </c>
      <c r="H97" s="272">
        <v>4</v>
      </c>
      <c r="I97" s="270"/>
      <c r="J97" s="272" t="s">
        <v>576</v>
      </c>
      <c r="K97" s="272">
        <v>0</v>
      </c>
      <c r="L97" s="272">
        <v>5</v>
      </c>
      <c r="M97" s="276">
        <v>9</v>
      </c>
    </row>
    <row r="98" spans="2:13" ht="13.5" thickBot="1" x14ac:dyDescent="0.25">
      <c r="B98" s="275">
        <v>43660</v>
      </c>
      <c r="C98" s="270" t="s">
        <v>714</v>
      </c>
      <c r="D98" s="271" t="s">
        <v>772</v>
      </c>
      <c r="E98" s="270" t="s">
        <v>697</v>
      </c>
      <c r="F98" s="272">
        <v>2007</v>
      </c>
      <c r="G98" s="270" t="s">
        <v>572</v>
      </c>
      <c r="H98" s="272">
        <v>6</v>
      </c>
      <c r="I98" s="270"/>
      <c r="J98" s="272" t="s">
        <v>573</v>
      </c>
      <c r="K98" s="272">
        <v>0</v>
      </c>
      <c r="L98" s="272">
        <v>5</v>
      </c>
      <c r="M98" s="276">
        <v>6</v>
      </c>
    </row>
    <row r="99" spans="2:13" ht="13.5" thickBot="1" x14ac:dyDescent="0.25">
      <c r="B99" s="273">
        <v>41483</v>
      </c>
      <c r="C99" s="267" t="s">
        <v>923</v>
      </c>
      <c r="D99" s="268" t="s">
        <v>973</v>
      </c>
      <c r="E99" s="267" t="s">
        <v>915</v>
      </c>
      <c r="F99" s="269">
        <v>2006</v>
      </c>
      <c r="G99" s="267"/>
      <c r="H99" s="269">
        <v>11</v>
      </c>
      <c r="I99" s="267"/>
      <c r="J99" s="269" t="s">
        <v>579</v>
      </c>
      <c r="K99" s="269">
        <v>0</v>
      </c>
      <c r="L99" s="269">
        <v>4</v>
      </c>
      <c r="M99" s="274">
        <v>6</v>
      </c>
    </row>
    <row r="100" spans="2:13" ht="13.5" thickBot="1" x14ac:dyDescent="0.25">
      <c r="B100" s="275">
        <v>41116</v>
      </c>
      <c r="C100" s="270" t="s">
        <v>937</v>
      </c>
      <c r="D100" s="271" t="s">
        <v>1001</v>
      </c>
      <c r="E100" s="270" t="s">
        <v>915</v>
      </c>
      <c r="F100" s="272">
        <v>2006</v>
      </c>
      <c r="G100" s="270" t="s">
        <v>572</v>
      </c>
      <c r="H100" s="272">
        <v>3</v>
      </c>
      <c r="I100" s="270"/>
      <c r="J100" s="272" t="s">
        <v>579</v>
      </c>
      <c r="K100" s="272">
        <v>2</v>
      </c>
      <c r="L100" s="272">
        <v>4</v>
      </c>
      <c r="M100" s="276">
        <v>9</v>
      </c>
    </row>
    <row r="101" spans="2:13" ht="13.5" thickBot="1" x14ac:dyDescent="0.25">
      <c r="B101" s="273">
        <v>43688</v>
      </c>
      <c r="C101" s="267" t="s">
        <v>725</v>
      </c>
      <c r="D101" s="268" t="s">
        <v>784</v>
      </c>
      <c r="E101" s="267" t="s">
        <v>697</v>
      </c>
      <c r="F101" s="269">
        <v>1996</v>
      </c>
      <c r="G101" s="267" t="s">
        <v>572</v>
      </c>
      <c r="H101" s="269">
        <v>5</v>
      </c>
      <c r="I101" s="267"/>
      <c r="J101" s="269" t="s">
        <v>579</v>
      </c>
      <c r="K101" s="269">
        <v>0</v>
      </c>
      <c r="L101" s="269">
        <v>2</v>
      </c>
      <c r="M101" s="274">
        <v>7</v>
      </c>
    </row>
    <row r="102" spans="2:13" ht="13.5" thickBot="1" x14ac:dyDescent="0.25">
      <c r="B102" s="273">
        <v>40349</v>
      </c>
      <c r="C102" s="267" t="s">
        <v>696</v>
      </c>
      <c r="D102" s="268" t="s">
        <v>1048</v>
      </c>
      <c r="E102" s="267" t="s">
        <v>697</v>
      </c>
      <c r="F102" s="269">
        <v>1989</v>
      </c>
      <c r="G102" s="267" t="s">
        <v>572</v>
      </c>
      <c r="H102" s="269">
        <v>3</v>
      </c>
      <c r="I102" s="267"/>
      <c r="J102" s="269" t="s">
        <v>579</v>
      </c>
      <c r="K102" s="269">
        <v>0</v>
      </c>
      <c r="L102" s="269">
        <v>5</v>
      </c>
      <c r="M102" s="274">
        <v>8</v>
      </c>
    </row>
    <row r="103" spans="2:13" ht="13.5" thickBot="1" x14ac:dyDescent="0.25">
      <c r="B103" s="275">
        <v>40741</v>
      </c>
      <c r="C103" s="270" t="s">
        <v>751</v>
      </c>
      <c r="D103" s="271" t="s">
        <v>1029</v>
      </c>
      <c r="E103" s="270" t="s">
        <v>697</v>
      </c>
      <c r="F103" s="272">
        <v>1987</v>
      </c>
      <c r="G103" s="270" t="s">
        <v>572</v>
      </c>
      <c r="H103" s="272">
        <v>3</v>
      </c>
      <c r="I103" s="270" t="s">
        <v>588</v>
      </c>
      <c r="J103" s="272" t="s">
        <v>579</v>
      </c>
      <c r="K103" s="272">
        <v>1</v>
      </c>
      <c r="L103" s="272">
        <v>7</v>
      </c>
      <c r="M103" s="276">
        <v>8</v>
      </c>
    </row>
    <row r="104" spans="2:13" ht="13.5" thickBot="1" x14ac:dyDescent="0.25">
      <c r="B104" s="273">
        <v>42913</v>
      </c>
      <c r="C104" s="267" t="s">
        <v>710</v>
      </c>
      <c r="D104" s="268" t="s">
        <v>713</v>
      </c>
      <c r="E104" s="267" t="s">
        <v>697</v>
      </c>
      <c r="F104" s="269">
        <v>1983</v>
      </c>
      <c r="G104" s="267" t="s">
        <v>572</v>
      </c>
      <c r="H104" s="269">
        <v>4</v>
      </c>
      <c r="I104" s="267"/>
      <c r="J104" s="269" t="s">
        <v>595</v>
      </c>
      <c r="K104" s="269">
        <v>1</v>
      </c>
      <c r="L104" s="269">
        <v>6</v>
      </c>
      <c r="M104" s="274">
        <v>9</v>
      </c>
    </row>
    <row r="105" spans="2:13" ht="13.5" thickBot="1" x14ac:dyDescent="0.25">
      <c r="B105" s="275">
        <v>40391</v>
      </c>
      <c r="C105" s="270" t="s">
        <v>1060</v>
      </c>
      <c r="D105" s="271" t="s">
        <v>1061</v>
      </c>
      <c r="E105" s="270" t="s">
        <v>697</v>
      </c>
      <c r="F105" s="272">
        <v>1965</v>
      </c>
      <c r="G105" s="270" t="s">
        <v>572</v>
      </c>
      <c r="H105" s="272">
        <v>3</v>
      </c>
      <c r="I105" s="270"/>
      <c r="J105" s="272" t="s">
        <v>579</v>
      </c>
      <c r="K105" s="272">
        <v>3</v>
      </c>
      <c r="L105" s="272">
        <v>5</v>
      </c>
      <c r="M105" s="276">
        <v>8</v>
      </c>
    </row>
    <row r="106" spans="2:13" ht="13.5" thickBot="1" x14ac:dyDescent="0.25">
      <c r="B106" s="275">
        <v>43263</v>
      </c>
      <c r="C106" s="270" t="s">
        <v>710</v>
      </c>
      <c r="D106" s="271" t="s">
        <v>802</v>
      </c>
      <c r="E106" s="270" t="s">
        <v>697</v>
      </c>
      <c r="F106" s="272">
        <v>1963</v>
      </c>
      <c r="G106" s="270" t="s">
        <v>572</v>
      </c>
      <c r="H106" s="272">
        <v>5</v>
      </c>
      <c r="I106" s="270"/>
      <c r="J106" s="272" t="s">
        <v>573</v>
      </c>
      <c r="K106" s="272">
        <v>0</v>
      </c>
      <c r="L106" s="272">
        <v>5</v>
      </c>
      <c r="M106" s="276">
        <v>7</v>
      </c>
    </row>
    <row r="107" spans="2:13" ht="13.5" thickBot="1" x14ac:dyDescent="0.25">
      <c r="B107" s="275">
        <v>40016</v>
      </c>
      <c r="C107" s="270" t="s">
        <v>1043</v>
      </c>
      <c r="D107" s="271" t="s">
        <v>711</v>
      </c>
      <c r="E107" s="270" t="s">
        <v>697</v>
      </c>
      <c r="F107" s="272">
        <v>1962</v>
      </c>
      <c r="G107" s="270" t="s">
        <v>572</v>
      </c>
      <c r="H107" s="272">
        <v>3</v>
      </c>
      <c r="I107" s="270"/>
      <c r="J107" s="272" t="s">
        <v>579</v>
      </c>
      <c r="K107" s="272">
        <v>2</v>
      </c>
      <c r="L107" s="272">
        <v>3</v>
      </c>
      <c r="M107" s="276">
        <v>7</v>
      </c>
    </row>
    <row r="108" spans="2:13" ht="13.5" thickBot="1" x14ac:dyDescent="0.25">
      <c r="B108" s="282">
        <v>45067</v>
      </c>
      <c r="C108" s="283" t="s">
        <v>577</v>
      </c>
      <c r="D108" s="284" t="s">
        <v>578</v>
      </c>
      <c r="E108" s="283" t="s">
        <v>571</v>
      </c>
      <c r="F108" s="285">
        <v>1959</v>
      </c>
      <c r="G108" s="283" t="s">
        <v>572</v>
      </c>
      <c r="H108" s="285">
        <v>4</v>
      </c>
      <c r="I108" s="283"/>
      <c r="J108" s="285" t="s">
        <v>579</v>
      </c>
      <c r="K108" s="285">
        <v>1</v>
      </c>
      <c r="L108" s="285">
        <v>4</v>
      </c>
      <c r="M108" s="286">
        <v>0</v>
      </c>
    </row>
    <row r="109" spans="2:13" ht="13.5" thickTop="1" x14ac:dyDescent="0.2">
      <c r="B109" s="292">
        <v>40394</v>
      </c>
      <c r="C109" s="306" t="s">
        <v>751</v>
      </c>
      <c r="D109" s="312" t="s">
        <v>1062</v>
      </c>
      <c r="E109" s="306" t="s">
        <v>697</v>
      </c>
      <c r="F109" s="316">
        <v>1942</v>
      </c>
      <c r="G109" s="306" t="s">
        <v>572</v>
      </c>
      <c r="H109" s="316">
        <v>3</v>
      </c>
      <c r="I109" s="306"/>
      <c r="J109" s="316" t="s">
        <v>579</v>
      </c>
      <c r="K109" s="316">
        <v>1</v>
      </c>
      <c r="L109" s="316">
        <v>8</v>
      </c>
      <c r="M109" s="316">
        <v>10</v>
      </c>
    </row>
    <row r="110" spans="2:13" ht="13.5" thickBot="1" x14ac:dyDescent="0.25">
      <c r="B110" s="294">
        <v>40335</v>
      </c>
      <c r="C110" s="308" t="s">
        <v>860</v>
      </c>
      <c r="D110" s="313" t="s">
        <v>1045</v>
      </c>
      <c r="E110" s="308" t="s">
        <v>697</v>
      </c>
      <c r="F110" s="317">
        <v>1941</v>
      </c>
      <c r="G110" s="308" t="s">
        <v>572</v>
      </c>
      <c r="H110" s="317">
        <v>3</v>
      </c>
      <c r="I110" s="308"/>
      <c r="J110" s="317" t="s">
        <v>579</v>
      </c>
      <c r="K110" s="317">
        <v>0</v>
      </c>
      <c r="L110" s="317">
        <v>6</v>
      </c>
      <c r="M110" s="317">
        <v>9</v>
      </c>
    </row>
    <row r="111" spans="2:13" ht="14.25" thickTop="1" thickBot="1" x14ac:dyDescent="0.25">
      <c r="B111" s="290">
        <v>43313</v>
      </c>
      <c r="C111" s="304" t="s">
        <v>733</v>
      </c>
      <c r="D111" s="311" t="s">
        <v>819</v>
      </c>
      <c r="E111" s="304" t="s">
        <v>697</v>
      </c>
      <c r="F111" s="315">
        <v>1940</v>
      </c>
      <c r="G111" s="304" t="s">
        <v>572</v>
      </c>
      <c r="H111" s="315">
        <v>5</v>
      </c>
      <c r="I111" s="304"/>
      <c r="J111" s="315" t="s">
        <v>573</v>
      </c>
      <c r="K111" s="315">
        <v>1</v>
      </c>
      <c r="L111" s="315">
        <v>5</v>
      </c>
      <c r="M111" s="319">
        <v>6</v>
      </c>
    </row>
    <row r="112" spans="2:13" ht="14.25" thickTop="1" thickBot="1" x14ac:dyDescent="0.25">
      <c r="B112" s="275">
        <v>40004</v>
      </c>
      <c r="C112" s="270" t="s">
        <v>696</v>
      </c>
      <c r="D112" s="271" t="s">
        <v>1078</v>
      </c>
      <c r="E112" s="270" t="s">
        <v>697</v>
      </c>
      <c r="F112" s="272">
        <v>1932</v>
      </c>
      <c r="G112" s="270" t="s">
        <v>572</v>
      </c>
      <c r="H112" s="272">
        <v>3</v>
      </c>
      <c r="I112" s="270" t="s">
        <v>588</v>
      </c>
      <c r="J112" s="272" t="s">
        <v>579</v>
      </c>
      <c r="K112" s="272">
        <v>1</v>
      </c>
      <c r="L112" s="272">
        <v>8</v>
      </c>
      <c r="M112" s="276">
        <v>9</v>
      </c>
    </row>
    <row r="113" spans="2:13" ht="13.5" thickBot="1" x14ac:dyDescent="0.25">
      <c r="B113" s="273">
        <v>43594</v>
      </c>
      <c r="C113" s="267" t="s">
        <v>710</v>
      </c>
      <c r="D113" s="268" t="s">
        <v>747</v>
      </c>
      <c r="E113" s="267" t="s">
        <v>697</v>
      </c>
      <c r="F113" s="269">
        <v>1920</v>
      </c>
      <c r="G113" s="267" t="s">
        <v>572</v>
      </c>
      <c r="H113" s="269">
        <v>6</v>
      </c>
      <c r="I113" s="267"/>
      <c r="J113" s="269" t="s">
        <v>583</v>
      </c>
      <c r="K113" s="269">
        <v>1</v>
      </c>
      <c r="L113" s="269">
        <v>7</v>
      </c>
      <c r="M113" s="274">
        <v>7</v>
      </c>
    </row>
    <row r="114" spans="2:13" ht="13.5" thickBot="1" x14ac:dyDescent="0.25">
      <c r="B114" s="273">
        <v>45104</v>
      </c>
      <c r="C114" s="267" t="s">
        <v>602</v>
      </c>
      <c r="D114" s="268" t="s">
        <v>603</v>
      </c>
      <c r="E114" s="267" t="s">
        <v>571</v>
      </c>
      <c r="F114" s="269">
        <v>1907</v>
      </c>
      <c r="G114" s="267" t="s">
        <v>572</v>
      </c>
      <c r="H114" s="269">
        <v>4</v>
      </c>
      <c r="I114" s="267" t="s">
        <v>582</v>
      </c>
      <c r="J114" s="269" t="s">
        <v>579</v>
      </c>
      <c r="K114" s="269">
        <v>0</v>
      </c>
      <c r="L114" s="269">
        <v>6</v>
      </c>
      <c r="M114" s="274">
        <v>0</v>
      </c>
    </row>
    <row r="115" spans="2:13" ht="13.5" thickBot="1" x14ac:dyDescent="0.25">
      <c r="B115" s="275">
        <v>40386</v>
      </c>
      <c r="C115" s="270" t="s">
        <v>725</v>
      </c>
      <c r="D115" s="271" t="s">
        <v>1058</v>
      </c>
      <c r="E115" s="270" t="s">
        <v>697</v>
      </c>
      <c r="F115" s="272">
        <v>1894</v>
      </c>
      <c r="G115" s="270" t="s">
        <v>572</v>
      </c>
      <c r="H115" s="272">
        <v>3</v>
      </c>
      <c r="I115" s="270"/>
      <c r="J115" s="272" t="s">
        <v>579</v>
      </c>
      <c r="K115" s="272">
        <v>3</v>
      </c>
      <c r="L115" s="272">
        <v>5</v>
      </c>
      <c r="M115" s="276">
        <v>8</v>
      </c>
    </row>
    <row r="116" spans="2:13" ht="13.5" thickBot="1" x14ac:dyDescent="0.25">
      <c r="B116" s="275">
        <v>42883</v>
      </c>
      <c r="C116" s="270" t="s">
        <v>712</v>
      </c>
      <c r="D116" s="271" t="s">
        <v>831</v>
      </c>
      <c r="E116" s="270" t="s">
        <v>697</v>
      </c>
      <c r="F116" s="272">
        <v>1893</v>
      </c>
      <c r="G116" s="270" t="s">
        <v>832</v>
      </c>
      <c r="H116" s="272">
        <v>5</v>
      </c>
      <c r="I116" s="270"/>
      <c r="J116" s="272" t="s">
        <v>576</v>
      </c>
      <c r="K116" s="272">
        <v>2</v>
      </c>
      <c r="L116" s="272">
        <v>3</v>
      </c>
      <c r="M116" s="276">
        <v>6</v>
      </c>
    </row>
    <row r="117" spans="2:13" ht="13.5" thickBot="1" x14ac:dyDescent="0.25">
      <c r="B117" s="273">
        <v>41067</v>
      </c>
      <c r="C117" s="267" t="s">
        <v>947</v>
      </c>
      <c r="D117" s="268" t="s">
        <v>987</v>
      </c>
      <c r="E117" s="267" t="s">
        <v>915</v>
      </c>
      <c r="F117" s="269">
        <v>1889</v>
      </c>
      <c r="G117" s="267" t="s">
        <v>572</v>
      </c>
      <c r="H117" s="269">
        <v>2</v>
      </c>
      <c r="I117" s="267"/>
      <c r="J117" s="269" t="s">
        <v>576</v>
      </c>
      <c r="K117" s="269">
        <v>1</v>
      </c>
      <c r="L117" s="269">
        <v>6</v>
      </c>
      <c r="M117" s="274">
        <v>8</v>
      </c>
    </row>
    <row r="118" spans="2:13" ht="13.5" thickBot="1" x14ac:dyDescent="0.25">
      <c r="B118" s="273">
        <v>40310</v>
      </c>
      <c r="C118" s="267" t="s">
        <v>725</v>
      </c>
      <c r="D118" s="268" t="s">
        <v>1037</v>
      </c>
      <c r="E118" s="267" t="s">
        <v>697</v>
      </c>
      <c r="F118" s="269">
        <v>1884</v>
      </c>
      <c r="G118" s="267" t="s">
        <v>572</v>
      </c>
      <c r="H118" s="269">
        <v>3</v>
      </c>
      <c r="I118" s="267" t="s">
        <v>582</v>
      </c>
      <c r="J118" s="269" t="s">
        <v>632</v>
      </c>
      <c r="K118" s="269">
        <v>3</v>
      </c>
      <c r="L118" s="269">
        <v>9</v>
      </c>
      <c r="M118" s="274">
        <v>9</v>
      </c>
    </row>
    <row r="119" spans="2:13" ht="13.5" thickBot="1" x14ac:dyDescent="0.25">
      <c r="B119" s="273">
        <v>41823</v>
      </c>
      <c r="C119" s="267" t="s">
        <v>927</v>
      </c>
      <c r="D119" s="268" t="s">
        <v>941</v>
      </c>
      <c r="E119" s="267" t="s">
        <v>915</v>
      </c>
      <c r="F119" s="269">
        <v>1882</v>
      </c>
      <c r="G119" s="267" t="s">
        <v>572</v>
      </c>
      <c r="H119" s="269">
        <v>4</v>
      </c>
      <c r="I119" s="267" t="s">
        <v>588</v>
      </c>
      <c r="J119" s="269" t="s">
        <v>576</v>
      </c>
      <c r="K119" s="269">
        <v>0</v>
      </c>
      <c r="L119" s="269">
        <v>4</v>
      </c>
      <c r="M119" s="274">
        <v>7</v>
      </c>
    </row>
    <row r="120" spans="2:13" ht="13.5" thickBot="1" x14ac:dyDescent="0.25">
      <c r="B120" s="277">
        <v>44386</v>
      </c>
      <c r="C120" s="278" t="s">
        <v>598</v>
      </c>
      <c r="D120" s="279" t="s">
        <v>676</v>
      </c>
      <c r="E120" s="278" t="s">
        <v>571</v>
      </c>
      <c r="F120" s="280">
        <v>1881</v>
      </c>
      <c r="G120" s="278" t="s">
        <v>572</v>
      </c>
      <c r="H120" s="280">
        <v>3</v>
      </c>
      <c r="I120" s="278"/>
      <c r="J120" s="280" t="s">
        <v>579</v>
      </c>
      <c r="K120" s="280">
        <v>0</v>
      </c>
      <c r="L120" s="280">
        <v>3</v>
      </c>
      <c r="M120" s="281">
        <v>0</v>
      </c>
    </row>
    <row r="121" spans="2:13" ht="13.5" thickTop="1" x14ac:dyDescent="0.2">
      <c r="B121" s="294">
        <v>40331</v>
      </c>
      <c r="C121" s="308" t="s">
        <v>1043</v>
      </c>
      <c r="D121" s="313" t="s">
        <v>893</v>
      </c>
      <c r="E121" s="308" t="s">
        <v>697</v>
      </c>
      <c r="F121" s="317">
        <v>1876</v>
      </c>
      <c r="G121" s="308" t="s">
        <v>572</v>
      </c>
      <c r="H121" s="317">
        <v>3</v>
      </c>
      <c r="I121" s="308"/>
      <c r="J121" s="317" t="s">
        <v>579</v>
      </c>
      <c r="K121" s="317">
        <v>0</v>
      </c>
      <c r="L121" s="317">
        <v>2</v>
      </c>
      <c r="M121" s="317">
        <v>8</v>
      </c>
    </row>
    <row r="122" spans="2:13" x14ac:dyDescent="0.2">
      <c r="B122" s="292">
        <v>42934</v>
      </c>
      <c r="C122" s="306" t="s">
        <v>722</v>
      </c>
      <c r="D122" s="312" t="s">
        <v>844</v>
      </c>
      <c r="E122" s="306" t="s">
        <v>697</v>
      </c>
      <c r="F122" s="316">
        <v>1866</v>
      </c>
      <c r="G122" s="306" t="s">
        <v>572</v>
      </c>
      <c r="H122" s="316">
        <v>6</v>
      </c>
      <c r="I122" s="306"/>
      <c r="J122" s="316" t="s">
        <v>579</v>
      </c>
      <c r="K122" s="316">
        <v>0</v>
      </c>
      <c r="L122" s="316">
        <v>3</v>
      </c>
      <c r="M122" s="316">
        <v>5</v>
      </c>
    </row>
    <row r="123" spans="2:13" ht="13.5" thickBot="1" x14ac:dyDescent="0.25">
      <c r="B123" s="294">
        <v>43632</v>
      </c>
      <c r="C123" s="308" t="s">
        <v>761</v>
      </c>
      <c r="D123" s="313" t="s">
        <v>762</v>
      </c>
      <c r="E123" s="308" t="s">
        <v>697</v>
      </c>
      <c r="F123" s="317">
        <v>1864</v>
      </c>
      <c r="G123" s="308" t="s">
        <v>572</v>
      </c>
      <c r="H123" s="317">
        <v>5</v>
      </c>
      <c r="I123" s="308"/>
      <c r="J123" s="317" t="s">
        <v>757</v>
      </c>
      <c r="K123" s="317">
        <v>1</v>
      </c>
      <c r="L123" s="317">
        <v>10</v>
      </c>
      <c r="M123" s="317">
        <v>10</v>
      </c>
    </row>
    <row r="124" spans="2:13" ht="14.25" thickTop="1" thickBot="1" x14ac:dyDescent="0.25">
      <c r="B124" s="290">
        <v>39290</v>
      </c>
      <c r="C124" s="304" t="s">
        <v>1149</v>
      </c>
      <c r="D124" s="311" t="s">
        <v>1150</v>
      </c>
      <c r="E124" s="304" t="s">
        <v>1089</v>
      </c>
      <c r="F124" s="315">
        <v>1864</v>
      </c>
      <c r="G124" s="304" t="s">
        <v>572</v>
      </c>
      <c r="H124" s="315">
        <v>6</v>
      </c>
      <c r="I124" s="304"/>
      <c r="J124" s="315" t="s">
        <v>579</v>
      </c>
      <c r="K124" s="315">
        <v>0</v>
      </c>
      <c r="L124" s="315">
        <v>3</v>
      </c>
      <c r="M124" s="319">
        <v>8</v>
      </c>
    </row>
    <row r="125" spans="2:13" ht="14.25" thickTop="1" thickBot="1" x14ac:dyDescent="0.25">
      <c r="B125" s="275">
        <v>44785</v>
      </c>
      <c r="C125" s="270" t="s">
        <v>586</v>
      </c>
      <c r="D125" s="271" t="s">
        <v>659</v>
      </c>
      <c r="E125" s="270" t="s">
        <v>571</v>
      </c>
      <c r="F125" s="272">
        <v>1859</v>
      </c>
      <c r="G125" s="270" t="s">
        <v>572</v>
      </c>
      <c r="H125" s="272">
        <v>3</v>
      </c>
      <c r="I125" s="270"/>
      <c r="J125" s="272" t="s">
        <v>660</v>
      </c>
      <c r="K125" s="272">
        <v>0</v>
      </c>
      <c r="L125" s="272">
        <v>6</v>
      </c>
      <c r="M125" s="276">
        <v>0</v>
      </c>
    </row>
    <row r="126" spans="2:13" ht="13.5" thickBot="1" x14ac:dyDescent="0.25">
      <c r="B126" s="275">
        <v>38534</v>
      </c>
      <c r="C126" s="270" t="s">
        <v>1111</v>
      </c>
      <c r="D126" s="271" t="s">
        <v>896</v>
      </c>
      <c r="E126" s="270" t="s">
        <v>1089</v>
      </c>
      <c r="F126" s="272">
        <v>1850</v>
      </c>
      <c r="G126" s="270" t="s">
        <v>827</v>
      </c>
      <c r="H126" s="272">
        <v>6</v>
      </c>
      <c r="I126" s="270"/>
      <c r="J126" s="272" t="s">
        <v>579</v>
      </c>
      <c r="K126" s="272">
        <v>2</v>
      </c>
      <c r="L126" s="272">
        <v>3</v>
      </c>
      <c r="M126" s="276">
        <v>6</v>
      </c>
    </row>
    <row r="127" spans="2:13" ht="13.5" thickBot="1" x14ac:dyDescent="0.25">
      <c r="B127" s="275">
        <v>38196</v>
      </c>
      <c r="C127" s="270" t="s">
        <v>1097</v>
      </c>
      <c r="D127" s="271" t="s">
        <v>1214</v>
      </c>
      <c r="E127" s="270" t="s">
        <v>1089</v>
      </c>
      <c r="F127" s="272">
        <v>1845</v>
      </c>
      <c r="G127" s="270" t="s">
        <v>572</v>
      </c>
      <c r="H127" s="272">
        <v>8</v>
      </c>
      <c r="I127" s="270"/>
      <c r="J127" s="272" t="s">
        <v>579</v>
      </c>
      <c r="K127" s="272">
        <v>0</v>
      </c>
      <c r="L127" s="272">
        <v>1</v>
      </c>
      <c r="M127" s="276">
        <v>2</v>
      </c>
    </row>
    <row r="128" spans="2:13" ht="13.5" thickBot="1" x14ac:dyDescent="0.25">
      <c r="B128" s="273">
        <v>42169</v>
      </c>
      <c r="C128" s="267" t="s">
        <v>722</v>
      </c>
      <c r="D128" s="268" t="s">
        <v>896</v>
      </c>
      <c r="E128" s="267" t="s">
        <v>697</v>
      </c>
      <c r="F128" s="269">
        <v>1843</v>
      </c>
      <c r="G128" s="267" t="s">
        <v>572</v>
      </c>
      <c r="H128" s="269">
        <v>3</v>
      </c>
      <c r="I128" s="267"/>
      <c r="J128" s="269" t="s">
        <v>579</v>
      </c>
      <c r="K128" s="269">
        <v>1</v>
      </c>
      <c r="L128" s="269">
        <v>2</v>
      </c>
      <c r="M128" s="274">
        <v>7</v>
      </c>
    </row>
    <row r="129" spans="2:13" ht="13.5" thickBot="1" x14ac:dyDescent="0.25">
      <c r="B129" s="273">
        <v>40696</v>
      </c>
      <c r="C129" s="267" t="s">
        <v>733</v>
      </c>
      <c r="D129" s="268" t="s">
        <v>1013</v>
      </c>
      <c r="E129" s="267" t="s">
        <v>697</v>
      </c>
      <c r="F129" s="269">
        <v>1843</v>
      </c>
      <c r="G129" s="267" t="s">
        <v>572</v>
      </c>
      <c r="H129" s="269">
        <v>3</v>
      </c>
      <c r="I129" s="267"/>
      <c r="J129" s="269" t="s">
        <v>579</v>
      </c>
      <c r="K129" s="269">
        <v>0</v>
      </c>
      <c r="L129" s="269">
        <v>2</v>
      </c>
      <c r="M129" s="274">
        <v>7</v>
      </c>
    </row>
    <row r="130" spans="2:13" ht="13.5" thickBot="1" x14ac:dyDescent="0.25">
      <c r="B130" s="275">
        <v>43646</v>
      </c>
      <c r="C130" s="270" t="s">
        <v>766</v>
      </c>
      <c r="D130" s="271" t="s">
        <v>767</v>
      </c>
      <c r="E130" s="270" t="s">
        <v>697</v>
      </c>
      <c r="F130" s="272">
        <v>1832</v>
      </c>
      <c r="G130" s="270" t="s">
        <v>572</v>
      </c>
      <c r="H130" s="272">
        <v>5</v>
      </c>
      <c r="I130" s="270"/>
      <c r="J130" s="272" t="s">
        <v>573</v>
      </c>
      <c r="K130" s="272">
        <v>2</v>
      </c>
      <c r="L130" s="272">
        <v>5</v>
      </c>
      <c r="M130" s="276">
        <v>9</v>
      </c>
    </row>
    <row r="131" spans="2:13" ht="13.5" thickBot="1" x14ac:dyDescent="0.25">
      <c r="B131" s="273">
        <v>38561</v>
      </c>
      <c r="C131" s="267" t="s">
        <v>1149</v>
      </c>
      <c r="D131" s="268" t="s">
        <v>1189</v>
      </c>
      <c r="E131" s="267" t="s">
        <v>1089</v>
      </c>
      <c r="F131" s="269">
        <v>1820</v>
      </c>
      <c r="G131" s="267" t="s">
        <v>572</v>
      </c>
      <c r="H131" s="269">
        <v>6</v>
      </c>
      <c r="I131" s="267"/>
      <c r="J131" s="269" t="s">
        <v>579</v>
      </c>
      <c r="K131" s="269">
        <v>0</v>
      </c>
      <c r="L131" s="269">
        <v>4</v>
      </c>
      <c r="M131" s="274">
        <v>6</v>
      </c>
    </row>
    <row r="132" spans="2:13" ht="13.5" thickBot="1" x14ac:dyDescent="0.25">
      <c r="B132" s="273">
        <v>43251</v>
      </c>
      <c r="C132" s="267" t="s">
        <v>722</v>
      </c>
      <c r="D132" s="268" t="s">
        <v>797</v>
      </c>
      <c r="E132" s="267" t="s">
        <v>697</v>
      </c>
      <c r="F132" s="269">
        <v>1812</v>
      </c>
      <c r="G132" s="267" t="s">
        <v>572</v>
      </c>
      <c r="H132" s="269">
        <v>4</v>
      </c>
      <c r="I132" s="267"/>
      <c r="J132" s="269" t="s">
        <v>573</v>
      </c>
      <c r="K132" s="269">
        <v>0</v>
      </c>
      <c r="L132" s="269">
        <v>2</v>
      </c>
      <c r="M132" s="274">
        <v>6</v>
      </c>
    </row>
    <row r="133" spans="2:13" ht="13.5" thickBot="1" x14ac:dyDescent="0.25">
      <c r="B133" s="273">
        <v>45121</v>
      </c>
      <c r="C133" s="267" t="s">
        <v>615</v>
      </c>
      <c r="D133" s="268" t="s">
        <v>616</v>
      </c>
      <c r="E133" s="267" t="s">
        <v>571</v>
      </c>
      <c r="F133" s="269">
        <v>1808</v>
      </c>
      <c r="G133" s="267" t="s">
        <v>572</v>
      </c>
      <c r="H133" s="269">
        <v>4</v>
      </c>
      <c r="I133" s="267" t="s">
        <v>614</v>
      </c>
      <c r="J133" s="269" t="s">
        <v>592</v>
      </c>
      <c r="K133" s="269">
        <v>3</v>
      </c>
      <c r="L133" s="269">
        <v>7</v>
      </c>
      <c r="M133" s="274">
        <v>0</v>
      </c>
    </row>
    <row r="134" spans="2:13" ht="13.5" thickBot="1" x14ac:dyDescent="0.25">
      <c r="B134" s="273">
        <v>45141</v>
      </c>
      <c r="C134" s="267" t="s">
        <v>600</v>
      </c>
      <c r="D134" s="268" t="s">
        <v>628</v>
      </c>
      <c r="E134" s="267" t="s">
        <v>571</v>
      </c>
      <c r="F134" s="269">
        <v>1808</v>
      </c>
      <c r="G134" s="267" t="s">
        <v>572</v>
      </c>
      <c r="H134" s="269">
        <v>4</v>
      </c>
      <c r="I134" s="267"/>
      <c r="J134" s="269" t="s">
        <v>583</v>
      </c>
      <c r="K134" s="269">
        <v>2</v>
      </c>
      <c r="L134" s="269">
        <v>5</v>
      </c>
      <c r="M134" s="274">
        <v>0</v>
      </c>
    </row>
    <row r="135" spans="2:13" ht="13.5" thickBot="1" x14ac:dyDescent="0.25">
      <c r="B135" s="273">
        <v>41492</v>
      </c>
      <c r="C135" s="267" t="s">
        <v>919</v>
      </c>
      <c r="D135" s="268" t="s">
        <v>977</v>
      </c>
      <c r="E135" s="267" t="s">
        <v>915</v>
      </c>
      <c r="F135" s="269">
        <v>1806</v>
      </c>
      <c r="G135" s="267"/>
      <c r="H135" s="269">
        <v>11</v>
      </c>
      <c r="I135" s="267" t="s">
        <v>582</v>
      </c>
      <c r="J135" s="269" t="s">
        <v>632</v>
      </c>
      <c r="K135" s="269">
        <v>2</v>
      </c>
      <c r="L135" s="269">
        <v>8</v>
      </c>
      <c r="M135" s="274">
        <v>6</v>
      </c>
    </row>
    <row r="136" spans="2:13" ht="13.5" thickBot="1" x14ac:dyDescent="0.25">
      <c r="B136" s="273">
        <v>41123</v>
      </c>
      <c r="C136" s="267" t="s">
        <v>956</v>
      </c>
      <c r="D136" s="268" t="s">
        <v>1004</v>
      </c>
      <c r="E136" s="267" t="s">
        <v>915</v>
      </c>
      <c r="F136" s="269">
        <v>1802</v>
      </c>
      <c r="G136" s="267" t="s">
        <v>572</v>
      </c>
      <c r="H136" s="269">
        <v>3</v>
      </c>
      <c r="I136" s="267" t="s">
        <v>588</v>
      </c>
      <c r="J136" s="269" t="s">
        <v>579</v>
      </c>
      <c r="K136" s="269">
        <v>1</v>
      </c>
      <c r="L136" s="269">
        <v>6</v>
      </c>
      <c r="M136" s="274">
        <v>8</v>
      </c>
    </row>
    <row r="137" spans="2:13" ht="13.5" thickBot="1" x14ac:dyDescent="0.25">
      <c r="B137" s="275">
        <v>38565</v>
      </c>
      <c r="C137" s="270" t="s">
        <v>1102</v>
      </c>
      <c r="D137" s="271" t="s">
        <v>1190</v>
      </c>
      <c r="E137" s="270" t="s">
        <v>1089</v>
      </c>
      <c r="F137" s="272">
        <v>1791</v>
      </c>
      <c r="G137" s="270" t="s">
        <v>572</v>
      </c>
      <c r="H137" s="272">
        <v>6</v>
      </c>
      <c r="I137" s="270"/>
      <c r="J137" s="272" t="s">
        <v>579</v>
      </c>
      <c r="K137" s="272">
        <v>0</v>
      </c>
      <c r="L137" s="272">
        <v>3</v>
      </c>
      <c r="M137" s="276">
        <v>6</v>
      </c>
    </row>
    <row r="138" spans="2:13" ht="13.5" thickBot="1" x14ac:dyDescent="0.25">
      <c r="B138" s="273">
        <v>42222</v>
      </c>
      <c r="C138" s="267" t="s">
        <v>704</v>
      </c>
      <c r="D138" s="268" t="s">
        <v>910</v>
      </c>
      <c r="E138" s="267" t="s">
        <v>697</v>
      </c>
      <c r="F138" s="269">
        <v>1780</v>
      </c>
      <c r="G138" s="267" t="s">
        <v>572</v>
      </c>
      <c r="H138" s="269">
        <v>3</v>
      </c>
      <c r="I138" s="267"/>
      <c r="J138" s="269" t="s">
        <v>579</v>
      </c>
      <c r="K138" s="269">
        <v>1</v>
      </c>
      <c r="L138" s="269">
        <v>4</v>
      </c>
      <c r="M138" s="274">
        <v>8</v>
      </c>
    </row>
    <row r="139" spans="2:13" ht="13.5" thickBot="1" x14ac:dyDescent="0.25">
      <c r="B139" s="273">
        <v>39236</v>
      </c>
      <c r="C139" s="267" t="s">
        <v>930</v>
      </c>
      <c r="D139" s="268" t="s">
        <v>1136</v>
      </c>
      <c r="E139" s="267" t="s">
        <v>1089</v>
      </c>
      <c r="F139" s="269">
        <v>1778</v>
      </c>
      <c r="G139" s="267" t="s">
        <v>572</v>
      </c>
      <c r="H139" s="269">
        <v>3</v>
      </c>
      <c r="I139" s="267"/>
      <c r="J139" s="269" t="s">
        <v>579</v>
      </c>
      <c r="K139" s="269">
        <v>1</v>
      </c>
      <c r="L139" s="269">
        <v>5</v>
      </c>
      <c r="M139" s="274">
        <v>9</v>
      </c>
    </row>
    <row r="140" spans="2:13" ht="13.5" thickBot="1" x14ac:dyDescent="0.25">
      <c r="B140" s="275">
        <v>43667</v>
      </c>
      <c r="C140" s="270" t="s">
        <v>704</v>
      </c>
      <c r="D140" s="271" t="s">
        <v>774</v>
      </c>
      <c r="E140" s="270" t="s">
        <v>697</v>
      </c>
      <c r="F140" s="272">
        <v>1775</v>
      </c>
      <c r="G140" s="270" t="s">
        <v>572</v>
      </c>
      <c r="H140" s="272">
        <v>6</v>
      </c>
      <c r="I140" s="270" t="s">
        <v>582</v>
      </c>
      <c r="J140" s="272" t="s">
        <v>592</v>
      </c>
      <c r="K140" s="272">
        <v>1</v>
      </c>
      <c r="L140" s="272">
        <v>9</v>
      </c>
      <c r="M140" s="276">
        <v>8</v>
      </c>
    </row>
    <row r="141" spans="2:13" ht="13.5" thickBot="1" x14ac:dyDescent="0.25">
      <c r="B141" s="275">
        <v>42225</v>
      </c>
      <c r="C141" s="270" t="s">
        <v>706</v>
      </c>
      <c r="D141" s="271" t="s">
        <v>911</v>
      </c>
      <c r="E141" s="270" t="s">
        <v>697</v>
      </c>
      <c r="F141" s="272">
        <v>1771</v>
      </c>
      <c r="G141" s="270" t="s">
        <v>572</v>
      </c>
      <c r="H141" s="272">
        <v>3</v>
      </c>
      <c r="I141" s="270" t="s">
        <v>588</v>
      </c>
      <c r="J141" s="272" t="s">
        <v>579</v>
      </c>
      <c r="K141" s="272">
        <v>1</v>
      </c>
      <c r="L141" s="272">
        <v>5</v>
      </c>
      <c r="M141" s="276">
        <v>7</v>
      </c>
    </row>
    <row r="142" spans="2:13" ht="13.5" thickBot="1" x14ac:dyDescent="0.25">
      <c r="B142" s="273">
        <v>41074</v>
      </c>
      <c r="C142" s="267" t="s">
        <v>914</v>
      </c>
      <c r="D142" s="268" t="s">
        <v>989</v>
      </c>
      <c r="E142" s="267" t="s">
        <v>915</v>
      </c>
      <c r="F142" s="269">
        <v>1767</v>
      </c>
      <c r="G142" s="267" t="s">
        <v>572</v>
      </c>
      <c r="H142" s="269">
        <v>3</v>
      </c>
      <c r="I142" s="267"/>
      <c r="J142" s="269" t="s">
        <v>579</v>
      </c>
      <c r="K142" s="269">
        <v>0</v>
      </c>
      <c r="L142" s="269">
        <v>7</v>
      </c>
      <c r="M142" s="274">
        <v>9</v>
      </c>
    </row>
    <row r="143" spans="2:13" ht="13.5" thickBot="1" x14ac:dyDescent="0.25">
      <c r="B143" s="275">
        <v>40713</v>
      </c>
      <c r="C143" s="270" t="s">
        <v>860</v>
      </c>
      <c r="D143" s="271" t="s">
        <v>1021</v>
      </c>
      <c r="E143" s="270" t="s">
        <v>697</v>
      </c>
      <c r="F143" s="272">
        <v>1762</v>
      </c>
      <c r="G143" s="270" t="s">
        <v>572</v>
      </c>
      <c r="H143" s="272">
        <v>3</v>
      </c>
      <c r="I143" s="270"/>
      <c r="J143" s="272" t="s">
        <v>579</v>
      </c>
      <c r="K143" s="272">
        <v>3</v>
      </c>
      <c r="L143" s="272">
        <v>7</v>
      </c>
      <c r="M143" s="276">
        <v>9</v>
      </c>
    </row>
    <row r="144" spans="2:13" ht="13.5" thickBot="1" x14ac:dyDescent="0.25">
      <c r="B144" s="273">
        <v>42564</v>
      </c>
      <c r="C144" s="267" t="s">
        <v>696</v>
      </c>
      <c r="D144" s="268" t="s">
        <v>874</v>
      </c>
      <c r="E144" s="267" t="s">
        <v>697</v>
      </c>
      <c r="F144" s="269">
        <v>1758</v>
      </c>
      <c r="G144" s="267" t="s">
        <v>572</v>
      </c>
      <c r="H144" s="269">
        <v>4</v>
      </c>
      <c r="I144" s="267"/>
      <c r="J144" s="269" t="s">
        <v>573</v>
      </c>
      <c r="K144" s="269">
        <v>1</v>
      </c>
      <c r="L144" s="269">
        <v>5</v>
      </c>
      <c r="M144" s="274">
        <v>8</v>
      </c>
    </row>
    <row r="145" spans="2:13" ht="13.5" thickBot="1" x14ac:dyDescent="0.25">
      <c r="B145" s="273">
        <v>43270</v>
      </c>
      <c r="C145" s="267" t="s">
        <v>712</v>
      </c>
      <c r="D145" s="268" t="s">
        <v>807</v>
      </c>
      <c r="E145" s="267" t="s">
        <v>697</v>
      </c>
      <c r="F145" s="269">
        <v>1754</v>
      </c>
      <c r="G145" s="267" t="s">
        <v>572</v>
      </c>
      <c r="H145" s="269">
        <v>5</v>
      </c>
      <c r="I145" s="267"/>
      <c r="J145" s="269" t="s">
        <v>576</v>
      </c>
      <c r="K145" s="269">
        <v>1</v>
      </c>
      <c r="L145" s="269">
        <v>3</v>
      </c>
      <c r="M145" s="274">
        <v>8</v>
      </c>
    </row>
    <row r="146" spans="2:13" ht="13.5" thickBot="1" x14ac:dyDescent="0.25">
      <c r="B146" s="275">
        <v>45097</v>
      </c>
      <c r="C146" s="270" t="s">
        <v>600</v>
      </c>
      <c r="D146" s="271" t="s">
        <v>601</v>
      </c>
      <c r="E146" s="270" t="s">
        <v>571</v>
      </c>
      <c r="F146" s="272">
        <v>1750</v>
      </c>
      <c r="G146" s="270" t="s">
        <v>572</v>
      </c>
      <c r="H146" s="272">
        <v>4</v>
      </c>
      <c r="I146" s="270"/>
      <c r="J146" s="272" t="s">
        <v>576</v>
      </c>
      <c r="K146" s="272">
        <v>0</v>
      </c>
      <c r="L146" s="272">
        <v>5</v>
      </c>
      <c r="M146" s="276">
        <v>0</v>
      </c>
    </row>
    <row r="147" spans="2:13" ht="13.5" thickBot="1" x14ac:dyDescent="0.25">
      <c r="B147" s="275">
        <v>45148</v>
      </c>
      <c r="C147" s="270" t="s">
        <v>629</v>
      </c>
      <c r="D147" s="271" t="s">
        <v>630</v>
      </c>
      <c r="E147" s="270" t="s">
        <v>571</v>
      </c>
      <c r="F147" s="272">
        <v>1748</v>
      </c>
      <c r="G147" s="270" t="s">
        <v>572</v>
      </c>
      <c r="H147" s="272">
        <v>4</v>
      </c>
      <c r="I147" s="270"/>
      <c r="J147" s="272" t="s">
        <v>579</v>
      </c>
      <c r="K147" s="272">
        <v>0</v>
      </c>
      <c r="L147" s="272">
        <v>1</v>
      </c>
      <c r="M147" s="276">
        <v>0</v>
      </c>
    </row>
    <row r="148" spans="2:13" ht="13.5" thickBot="1" x14ac:dyDescent="0.25">
      <c r="B148" s="273">
        <v>43629</v>
      </c>
      <c r="C148" s="267" t="s">
        <v>696</v>
      </c>
      <c r="D148" s="268" t="s">
        <v>760</v>
      </c>
      <c r="E148" s="267" t="s">
        <v>697</v>
      </c>
      <c r="F148" s="269">
        <v>1748</v>
      </c>
      <c r="G148" s="267" t="s">
        <v>572</v>
      </c>
      <c r="H148" s="269">
        <v>5</v>
      </c>
      <c r="I148" s="267"/>
      <c r="J148" s="269" t="s">
        <v>573</v>
      </c>
      <c r="K148" s="269">
        <v>0</v>
      </c>
      <c r="L148" s="269">
        <v>4</v>
      </c>
      <c r="M148" s="274">
        <v>6</v>
      </c>
    </row>
    <row r="149" spans="2:13" ht="13.5" thickBot="1" x14ac:dyDescent="0.25">
      <c r="B149" s="273">
        <v>40337</v>
      </c>
      <c r="C149" s="267" t="s">
        <v>718</v>
      </c>
      <c r="D149" s="268" t="s">
        <v>1046</v>
      </c>
      <c r="E149" s="267" t="s">
        <v>697</v>
      </c>
      <c r="F149" s="269">
        <v>1735</v>
      </c>
      <c r="G149" s="267" t="s">
        <v>572</v>
      </c>
      <c r="H149" s="269">
        <v>3</v>
      </c>
      <c r="I149" s="267"/>
      <c r="J149" s="269" t="s">
        <v>579</v>
      </c>
      <c r="K149" s="269">
        <v>0</v>
      </c>
      <c r="L149" s="269">
        <v>4</v>
      </c>
      <c r="M149" s="274">
        <v>7</v>
      </c>
    </row>
    <row r="150" spans="2:13" ht="13.5" thickBot="1" x14ac:dyDescent="0.25">
      <c r="B150" s="273">
        <v>41038</v>
      </c>
      <c r="C150" s="267" t="s">
        <v>714</v>
      </c>
      <c r="D150" s="268" t="s">
        <v>979</v>
      </c>
      <c r="E150" s="267" t="s">
        <v>915</v>
      </c>
      <c r="F150" s="269">
        <v>1732</v>
      </c>
      <c r="G150" s="267" t="s">
        <v>572</v>
      </c>
      <c r="H150" s="269">
        <v>2</v>
      </c>
      <c r="I150" s="267"/>
      <c r="J150" s="269" t="s">
        <v>592</v>
      </c>
      <c r="K150" s="269">
        <v>2</v>
      </c>
      <c r="L150" s="269">
        <v>6</v>
      </c>
      <c r="M150" s="274">
        <v>10</v>
      </c>
    </row>
    <row r="151" spans="2:13" ht="13.5" thickBot="1" x14ac:dyDescent="0.25">
      <c r="B151" s="275">
        <v>42937</v>
      </c>
      <c r="C151" s="270" t="s">
        <v>706</v>
      </c>
      <c r="D151" s="271" t="s">
        <v>845</v>
      </c>
      <c r="E151" s="270" t="s">
        <v>697</v>
      </c>
      <c r="F151" s="272">
        <v>1731</v>
      </c>
      <c r="G151" s="270" t="s">
        <v>572</v>
      </c>
      <c r="H151" s="272">
        <v>5</v>
      </c>
      <c r="I151" s="270"/>
      <c r="J151" s="272" t="s">
        <v>579</v>
      </c>
      <c r="K151" s="272">
        <v>2</v>
      </c>
      <c r="L151" s="272">
        <v>1</v>
      </c>
      <c r="M151" s="276">
        <v>7</v>
      </c>
    </row>
    <row r="152" spans="2:13" ht="13.5" thickBot="1" x14ac:dyDescent="0.25">
      <c r="B152" s="277">
        <v>40734</v>
      </c>
      <c r="C152" s="278" t="s">
        <v>706</v>
      </c>
      <c r="D152" s="279" t="s">
        <v>1027</v>
      </c>
      <c r="E152" s="278" t="s">
        <v>697</v>
      </c>
      <c r="F152" s="280">
        <v>1728</v>
      </c>
      <c r="G152" s="278" t="s">
        <v>572</v>
      </c>
      <c r="H152" s="280">
        <v>2</v>
      </c>
      <c r="I152" s="278"/>
      <c r="J152" s="280" t="s">
        <v>579</v>
      </c>
      <c r="K152" s="280">
        <v>1</v>
      </c>
      <c r="L152" s="280">
        <v>6</v>
      </c>
      <c r="M152" s="281">
        <v>8</v>
      </c>
    </row>
    <row r="153" spans="2:13" ht="13.5" thickTop="1" x14ac:dyDescent="0.2">
      <c r="B153" s="292">
        <v>42197</v>
      </c>
      <c r="C153" s="306" t="s">
        <v>712</v>
      </c>
      <c r="D153" s="312" t="s">
        <v>902</v>
      </c>
      <c r="E153" s="306" t="s">
        <v>697</v>
      </c>
      <c r="F153" s="316">
        <v>1725</v>
      </c>
      <c r="G153" s="306" t="s">
        <v>572</v>
      </c>
      <c r="H153" s="316">
        <v>4</v>
      </c>
      <c r="I153" s="306"/>
      <c r="J153" s="316" t="s">
        <v>576</v>
      </c>
      <c r="K153" s="316">
        <v>1</v>
      </c>
      <c r="L153" s="316">
        <v>4</v>
      </c>
      <c r="M153" s="316">
        <v>8</v>
      </c>
    </row>
    <row r="154" spans="2:13" ht="13.5" thickBot="1" x14ac:dyDescent="0.25">
      <c r="B154" s="294">
        <v>40724</v>
      </c>
      <c r="C154" s="308" t="s">
        <v>714</v>
      </c>
      <c r="D154" s="313" t="s">
        <v>1024</v>
      </c>
      <c r="E154" s="308" t="s">
        <v>697</v>
      </c>
      <c r="F154" s="317">
        <v>1724</v>
      </c>
      <c r="G154" s="308" t="s">
        <v>572</v>
      </c>
      <c r="H154" s="317">
        <v>3</v>
      </c>
      <c r="I154" s="308" t="s">
        <v>582</v>
      </c>
      <c r="J154" s="317" t="s">
        <v>1025</v>
      </c>
      <c r="K154" s="317">
        <v>4</v>
      </c>
      <c r="L154" s="317">
        <v>15</v>
      </c>
      <c r="M154" s="317">
        <v>9</v>
      </c>
    </row>
    <row r="155" spans="2:13" ht="14.25" thickTop="1" thickBot="1" x14ac:dyDescent="0.25">
      <c r="B155" s="290">
        <v>43229</v>
      </c>
      <c r="C155" s="304" t="s">
        <v>736</v>
      </c>
      <c r="D155" s="311" t="s">
        <v>790</v>
      </c>
      <c r="E155" s="304" t="s">
        <v>697</v>
      </c>
      <c r="F155" s="315">
        <v>1721</v>
      </c>
      <c r="G155" s="304" t="s">
        <v>572</v>
      </c>
      <c r="H155" s="315">
        <v>5</v>
      </c>
      <c r="I155" s="304"/>
      <c r="J155" s="315" t="s">
        <v>579</v>
      </c>
      <c r="K155" s="315">
        <v>1</v>
      </c>
      <c r="L155" s="315">
        <v>5</v>
      </c>
      <c r="M155" s="319">
        <v>7</v>
      </c>
    </row>
    <row r="156" spans="2:13" ht="14.25" thickTop="1" thickBot="1" x14ac:dyDescent="0.25">
      <c r="B156" s="275">
        <v>39639</v>
      </c>
      <c r="C156" s="270" t="s">
        <v>733</v>
      </c>
      <c r="D156" s="271" t="s">
        <v>1117</v>
      </c>
      <c r="E156" s="270" t="s">
        <v>1089</v>
      </c>
      <c r="F156" s="272">
        <v>1720</v>
      </c>
      <c r="G156" s="270" t="s">
        <v>572</v>
      </c>
      <c r="H156" s="272">
        <v>2</v>
      </c>
      <c r="I156" s="270"/>
      <c r="J156" s="272" t="s">
        <v>579</v>
      </c>
      <c r="K156" s="272">
        <v>0</v>
      </c>
      <c r="L156" s="272">
        <v>3</v>
      </c>
      <c r="M156" s="276">
        <v>7</v>
      </c>
    </row>
    <row r="157" spans="2:13" ht="13.5" thickBot="1" x14ac:dyDescent="0.25">
      <c r="B157" s="273">
        <v>45060</v>
      </c>
      <c r="C157" s="267" t="s">
        <v>569</v>
      </c>
      <c r="D157" s="268" t="s">
        <v>570</v>
      </c>
      <c r="E157" s="267" t="s">
        <v>571</v>
      </c>
      <c r="F157" s="269">
        <v>1712</v>
      </c>
      <c r="G157" s="267" t="s">
        <v>572</v>
      </c>
      <c r="H157" s="269">
        <v>4</v>
      </c>
      <c r="I157" s="267"/>
      <c r="J157" s="269" t="s">
        <v>573</v>
      </c>
      <c r="K157" s="269">
        <v>1</v>
      </c>
      <c r="L157" s="269">
        <v>5</v>
      </c>
      <c r="M157" s="274">
        <v>0</v>
      </c>
    </row>
    <row r="158" spans="2:13" ht="13.5" thickBot="1" x14ac:dyDescent="0.25">
      <c r="B158" s="275">
        <v>38933</v>
      </c>
      <c r="C158" s="270" t="s">
        <v>1174</v>
      </c>
      <c r="D158" s="271" t="s">
        <v>1175</v>
      </c>
      <c r="E158" s="270" t="s">
        <v>1089</v>
      </c>
      <c r="F158" s="272">
        <v>1712</v>
      </c>
      <c r="G158" s="270" t="s">
        <v>572</v>
      </c>
      <c r="H158" s="272">
        <v>9</v>
      </c>
      <c r="I158" s="270"/>
      <c r="J158" s="272" t="s">
        <v>579</v>
      </c>
      <c r="K158" s="272">
        <v>0</v>
      </c>
      <c r="L158" s="272">
        <v>0</v>
      </c>
      <c r="M158" s="276">
        <v>1</v>
      </c>
    </row>
    <row r="159" spans="2:13" ht="13.5" thickBot="1" x14ac:dyDescent="0.25">
      <c r="B159" s="275">
        <v>38190</v>
      </c>
      <c r="C159" s="270" t="s">
        <v>1127</v>
      </c>
      <c r="D159" s="271" t="s">
        <v>1212</v>
      </c>
      <c r="E159" s="270" t="s">
        <v>1089</v>
      </c>
      <c r="F159" s="272">
        <v>1709</v>
      </c>
      <c r="G159" s="270" t="s">
        <v>572</v>
      </c>
      <c r="H159" s="272">
        <v>8</v>
      </c>
      <c r="I159" s="270"/>
      <c r="J159" s="272" t="s">
        <v>579</v>
      </c>
      <c r="K159" s="272">
        <v>0</v>
      </c>
      <c r="L159" s="272">
        <v>0</v>
      </c>
      <c r="M159" s="276">
        <v>1</v>
      </c>
    </row>
    <row r="160" spans="2:13" ht="13.5" thickBot="1" x14ac:dyDescent="0.25">
      <c r="B160" s="273">
        <v>42960</v>
      </c>
      <c r="C160" s="267" t="s">
        <v>736</v>
      </c>
      <c r="D160" s="268" t="s">
        <v>737</v>
      </c>
      <c r="E160" s="267" t="s">
        <v>697</v>
      </c>
      <c r="F160" s="269">
        <v>1708</v>
      </c>
      <c r="G160" s="267" t="s">
        <v>572</v>
      </c>
      <c r="H160" s="269">
        <v>5</v>
      </c>
      <c r="I160" s="267" t="s">
        <v>588</v>
      </c>
      <c r="J160" s="269" t="s">
        <v>579</v>
      </c>
      <c r="K160" s="269">
        <v>0</v>
      </c>
      <c r="L160" s="269">
        <v>3</v>
      </c>
      <c r="M160" s="274">
        <v>6</v>
      </c>
    </row>
    <row r="161" spans="2:13" ht="13.5" thickBot="1" x14ac:dyDescent="0.25">
      <c r="B161" s="275">
        <v>42580</v>
      </c>
      <c r="C161" s="270" t="s">
        <v>793</v>
      </c>
      <c r="D161" s="271" t="s">
        <v>880</v>
      </c>
      <c r="E161" s="270" t="s">
        <v>697</v>
      </c>
      <c r="F161" s="272">
        <v>1708</v>
      </c>
      <c r="G161" s="270" t="s">
        <v>572</v>
      </c>
      <c r="H161" s="272">
        <v>4</v>
      </c>
      <c r="I161" s="270" t="s">
        <v>588</v>
      </c>
      <c r="J161" s="272" t="s">
        <v>573</v>
      </c>
      <c r="K161" s="272">
        <v>1</v>
      </c>
      <c r="L161" s="272">
        <v>4</v>
      </c>
      <c r="M161" s="276">
        <v>9</v>
      </c>
    </row>
    <row r="162" spans="2:13" ht="13.5" thickBot="1" x14ac:dyDescent="0.25">
      <c r="B162" s="273">
        <v>42890</v>
      </c>
      <c r="C162" s="267" t="s">
        <v>733</v>
      </c>
      <c r="D162" s="268" t="s">
        <v>834</v>
      </c>
      <c r="E162" s="267" t="s">
        <v>697</v>
      </c>
      <c r="F162" s="269">
        <v>1703</v>
      </c>
      <c r="G162" s="267" t="s">
        <v>572</v>
      </c>
      <c r="H162" s="269">
        <v>5</v>
      </c>
      <c r="I162" s="267"/>
      <c r="J162" s="269" t="s">
        <v>579</v>
      </c>
      <c r="K162" s="269">
        <v>1</v>
      </c>
      <c r="L162" s="269">
        <v>2</v>
      </c>
      <c r="M162" s="274">
        <v>6</v>
      </c>
    </row>
    <row r="163" spans="2:13" ht="13.5" thickBot="1" x14ac:dyDescent="0.25">
      <c r="B163" s="275">
        <v>41835</v>
      </c>
      <c r="C163" s="270" t="s">
        <v>947</v>
      </c>
      <c r="D163" s="271" t="s">
        <v>948</v>
      </c>
      <c r="E163" s="270" t="s">
        <v>915</v>
      </c>
      <c r="F163" s="272">
        <v>1703</v>
      </c>
      <c r="G163" s="270" t="s">
        <v>572</v>
      </c>
      <c r="H163" s="272">
        <v>3</v>
      </c>
      <c r="I163" s="270"/>
      <c r="J163" s="272" t="s">
        <v>579</v>
      </c>
      <c r="K163" s="272">
        <v>1</v>
      </c>
      <c r="L163" s="272">
        <v>3</v>
      </c>
      <c r="M163" s="276">
        <v>6</v>
      </c>
    </row>
    <row r="164" spans="2:13" ht="13.5" thickBot="1" x14ac:dyDescent="0.25">
      <c r="B164" s="282">
        <v>40027</v>
      </c>
      <c r="C164" s="283" t="s">
        <v>725</v>
      </c>
      <c r="D164" s="284" t="s">
        <v>1083</v>
      </c>
      <c r="E164" s="283" t="s">
        <v>697</v>
      </c>
      <c r="F164" s="285">
        <v>1692</v>
      </c>
      <c r="G164" s="283" t="s">
        <v>572</v>
      </c>
      <c r="H164" s="285">
        <v>3</v>
      </c>
      <c r="I164" s="283"/>
      <c r="J164" s="285" t="s">
        <v>579</v>
      </c>
      <c r="K164" s="285">
        <v>3</v>
      </c>
      <c r="L164" s="285">
        <v>5</v>
      </c>
      <c r="M164" s="286">
        <v>7</v>
      </c>
    </row>
    <row r="165" spans="2:13" ht="13.5" thickTop="1" x14ac:dyDescent="0.2">
      <c r="B165" s="292">
        <v>41119</v>
      </c>
      <c r="C165" s="306" t="s">
        <v>919</v>
      </c>
      <c r="D165" s="312" t="s">
        <v>1002</v>
      </c>
      <c r="E165" s="306" t="s">
        <v>915</v>
      </c>
      <c r="F165" s="316">
        <v>1687</v>
      </c>
      <c r="G165" s="306" t="s">
        <v>572</v>
      </c>
      <c r="H165" s="316">
        <v>3</v>
      </c>
      <c r="I165" s="306"/>
      <c r="J165" s="316" t="s">
        <v>579</v>
      </c>
      <c r="K165" s="316">
        <v>2</v>
      </c>
      <c r="L165" s="316">
        <v>9</v>
      </c>
      <c r="M165" s="316">
        <v>8</v>
      </c>
    </row>
    <row r="166" spans="2:13" x14ac:dyDescent="0.2">
      <c r="B166" s="294">
        <v>41485</v>
      </c>
      <c r="C166" s="308" t="s">
        <v>937</v>
      </c>
      <c r="D166" s="313" t="s">
        <v>974</v>
      </c>
      <c r="E166" s="308" t="s">
        <v>915</v>
      </c>
      <c r="F166" s="317">
        <v>1680</v>
      </c>
      <c r="G166" s="308"/>
      <c r="H166" s="317">
        <v>11</v>
      </c>
      <c r="I166" s="308"/>
      <c r="J166" s="317" t="s">
        <v>573</v>
      </c>
      <c r="K166" s="317">
        <v>0</v>
      </c>
      <c r="L166" s="317">
        <v>5</v>
      </c>
      <c r="M166" s="317">
        <v>6</v>
      </c>
    </row>
    <row r="167" spans="2:13" ht="13.5" thickBot="1" x14ac:dyDescent="0.25">
      <c r="B167" s="294">
        <v>44365</v>
      </c>
      <c r="C167" s="308" t="s">
        <v>623</v>
      </c>
      <c r="D167" s="313" t="s">
        <v>669</v>
      </c>
      <c r="E167" s="308" t="s">
        <v>571</v>
      </c>
      <c r="F167" s="317">
        <v>1679</v>
      </c>
      <c r="G167" s="308" t="s">
        <v>572</v>
      </c>
      <c r="H167" s="317">
        <v>4</v>
      </c>
      <c r="I167" s="308"/>
      <c r="J167" s="317" t="s">
        <v>576</v>
      </c>
      <c r="K167" s="317">
        <v>0</v>
      </c>
      <c r="L167" s="317">
        <v>3</v>
      </c>
      <c r="M167" s="317">
        <v>0</v>
      </c>
    </row>
    <row r="168" spans="2:13" ht="14.25" thickTop="1" thickBot="1" x14ac:dyDescent="0.25">
      <c r="B168" s="300">
        <v>38559</v>
      </c>
      <c r="C168" s="310" t="s">
        <v>945</v>
      </c>
      <c r="D168" s="314" t="s">
        <v>1188</v>
      </c>
      <c r="E168" s="310" t="s">
        <v>1089</v>
      </c>
      <c r="F168" s="318">
        <v>1676</v>
      </c>
      <c r="G168" s="310" t="s">
        <v>572</v>
      </c>
      <c r="H168" s="318">
        <v>6</v>
      </c>
      <c r="I168" s="310"/>
      <c r="J168" s="318" t="s">
        <v>579</v>
      </c>
      <c r="K168" s="318">
        <v>0</v>
      </c>
      <c r="L168" s="318">
        <v>2</v>
      </c>
      <c r="M168" s="323">
        <v>7</v>
      </c>
    </row>
    <row r="169" spans="2:13" ht="14.25" thickTop="1" thickBot="1" x14ac:dyDescent="0.25">
      <c r="B169" s="275">
        <v>44749</v>
      </c>
      <c r="C169" s="270" t="s">
        <v>593</v>
      </c>
      <c r="D169" s="271" t="s">
        <v>646</v>
      </c>
      <c r="E169" s="270" t="s">
        <v>571</v>
      </c>
      <c r="F169" s="272">
        <v>1660</v>
      </c>
      <c r="G169" s="270" t="s">
        <v>572</v>
      </c>
      <c r="H169" s="272">
        <v>4</v>
      </c>
      <c r="I169" s="270" t="s">
        <v>588</v>
      </c>
      <c r="J169" s="272" t="s">
        <v>592</v>
      </c>
      <c r="K169" s="272">
        <v>3</v>
      </c>
      <c r="L169" s="272">
        <v>4</v>
      </c>
      <c r="M169" s="276">
        <v>0</v>
      </c>
    </row>
    <row r="170" spans="2:13" ht="13.5" thickBot="1" x14ac:dyDescent="0.25">
      <c r="B170" s="273">
        <v>42939</v>
      </c>
      <c r="C170" s="267" t="s">
        <v>727</v>
      </c>
      <c r="D170" s="268" t="s">
        <v>846</v>
      </c>
      <c r="E170" s="267" t="s">
        <v>697</v>
      </c>
      <c r="F170" s="269">
        <v>1655</v>
      </c>
      <c r="G170" s="267" t="s">
        <v>572</v>
      </c>
      <c r="H170" s="269">
        <v>5</v>
      </c>
      <c r="I170" s="267"/>
      <c r="J170" s="269" t="s">
        <v>579</v>
      </c>
      <c r="K170" s="269">
        <v>0</v>
      </c>
      <c r="L170" s="269">
        <v>2</v>
      </c>
      <c r="M170" s="274">
        <v>7</v>
      </c>
    </row>
    <row r="171" spans="2:13" ht="13.5" thickBot="1" x14ac:dyDescent="0.25">
      <c r="B171" s="273">
        <v>39656</v>
      </c>
      <c r="C171" s="267" t="s">
        <v>1123</v>
      </c>
      <c r="D171" s="268" t="s">
        <v>1124</v>
      </c>
      <c r="E171" s="267" t="s">
        <v>1089</v>
      </c>
      <c r="F171" s="269">
        <v>1645</v>
      </c>
      <c r="G171" s="267" t="s">
        <v>572</v>
      </c>
      <c r="H171" s="269">
        <v>2</v>
      </c>
      <c r="I171" s="267"/>
      <c r="J171" s="269" t="s">
        <v>579</v>
      </c>
      <c r="K171" s="269">
        <v>0</v>
      </c>
      <c r="L171" s="269">
        <v>4</v>
      </c>
      <c r="M171" s="274">
        <v>8</v>
      </c>
    </row>
    <row r="172" spans="2:13" ht="13.5" thickBot="1" x14ac:dyDescent="0.25">
      <c r="B172" s="275">
        <v>38550</v>
      </c>
      <c r="C172" s="270" t="s">
        <v>1104</v>
      </c>
      <c r="D172" s="271" t="s">
        <v>1186</v>
      </c>
      <c r="E172" s="270" t="s">
        <v>1089</v>
      </c>
      <c r="F172" s="272">
        <v>1641</v>
      </c>
      <c r="G172" s="270" t="s">
        <v>572</v>
      </c>
      <c r="H172" s="272">
        <v>6</v>
      </c>
      <c r="I172" s="270"/>
      <c r="J172" s="272" t="s">
        <v>579</v>
      </c>
      <c r="K172" s="272">
        <v>0</v>
      </c>
      <c r="L172" s="272">
        <v>2</v>
      </c>
      <c r="M172" s="276">
        <v>7</v>
      </c>
    </row>
    <row r="173" spans="2:13" ht="13.5" thickBot="1" x14ac:dyDescent="0.25">
      <c r="B173" s="273">
        <v>39261</v>
      </c>
      <c r="C173" s="267" t="s">
        <v>1097</v>
      </c>
      <c r="D173" s="268" t="s">
        <v>1141</v>
      </c>
      <c r="E173" s="267" t="s">
        <v>1089</v>
      </c>
      <c r="F173" s="269">
        <v>1640</v>
      </c>
      <c r="G173" s="267" t="s">
        <v>572</v>
      </c>
      <c r="H173" s="269">
        <v>3</v>
      </c>
      <c r="I173" s="267"/>
      <c r="J173" s="269" t="s">
        <v>579</v>
      </c>
      <c r="K173" s="269">
        <v>1</v>
      </c>
      <c r="L173" s="269">
        <v>4</v>
      </c>
      <c r="M173" s="274">
        <v>7</v>
      </c>
    </row>
    <row r="174" spans="2:13" ht="13.5" thickBot="1" x14ac:dyDescent="0.25">
      <c r="B174" s="273">
        <v>40750</v>
      </c>
      <c r="C174" s="267" t="s">
        <v>708</v>
      </c>
      <c r="D174" s="268" t="s">
        <v>1031</v>
      </c>
      <c r="E174" s="267" t="s">
        <v>697</v>
      </c>
      <c r="F174" s="269">
        <v>1636</v>
      </c>
      <c r="G174" s="267" t="s">
        <v>572</v>
      </c>
      <c r="H174" s="269">
        <v>2</v>
      </c>
      <c r="I174" s="267" t="s">
        <v>582</v>
      </c>
      <c r="J174" s="269" t="s">
        <v>1032</v>
      </c>
      <c r="K174" s="269">
        <v>1</v>
      </c>
      <c r="L174" s="269">
        <v>10</v>
      </c>
      <c r="M174" s="274">
        <v>7</v>
      </c>
    </row>
    <row r="175" spans="2:13" ht="13.5" thickBot="1" x14ac:dyDescent="0.25">
      <c r="B175" s="273">
        <v>43284</v>
      </c>
      <c r="C175" s="267" t="s">
        <v>751</v>
      </c>
      <c r="D175" s="268" t="s">
        <v>791</v>
      </c>
      <c r="E175" s="267" t="s">
        <v>697</v>
      </c>
      <c r="F175" s="269">
        <v>1632</v>
      </c>
      <c r="G175" s="267" t="s">
        <v>572</v>
      </c>
      <c r="H175" s="269">
        <v>5</v>
      </c>
      <c r="I175" s="267"/>
      <c r="J175" s="269" t="s">
        <v>595</v>
      </c>
      <c r="K175" s="269">
        <v>0</v>
      </c>
      <c r="L175" s="269">
        <v>7</v>
      </c>
      <c r="M175" s="274">
        <v>7</v>
      </c>
    </row>
    <row r="176" spans="2:13" ht="13.5" thickBot="1" x14ac:dyDescent="0.25">
      <c r="B176" s="273">
        <v>38200</v>
      </c>
      <c r="C176" s="267" t="s">
        <v>1091</v>
      </c>
      <c r="D176" s="268" t="s">
        <v>1215</v>
      </c>
      <c r="E176" s="267" t="s">
        <v>1089</v>
      </c>
      <c r="F176" s="269">
        <v>1630</v>
      </c>
      <c r="G176" s="267" t="s">
        <v>572</v>
      </c>
      <c r="H176" s="269">
        <v>8</v>
      </c>
      <c r="I176" s="267"/>
      <c r="J176" s="269" t="s">
        <v>583</v>
      </c>
      <c r="K176" s="269">
        <v>2</v>
      </c>
      <c r="L176" s="269">
        <v>9</v>
      </c>
      <c r="M176" s="274">
        <v>9</v>
      </c>
    </row>
    <row r="177" spans="2:13" ht="13.5" thickBot="1" x14ac:dyDescent="0.25">
      <c r="B177" s="275">
        <v>44052</v>
      </c>
      <c r="C177" s="270" t="s">
        <v>725</v>
      </c>
      <c r="D177" s="271" t="s">
        <v>726</v>
      </c>
      <c r="E177" s="270" t="s">
        <v>697</v>
      </c>
      <c r="F177" s="272">
        <v>1628</v>
      </c>
      <c r="G177" s="270" t="s">
        <v>572</v>
      </c>
      <c r="H177" s="272">
        <v>3</v>
      </c>
      <c r="I177" s="270" t="s">
        <v>582</v>
      </c>
      <c r="J177" s="272" t="s">
        <v>583</v>
      </c>
      <c r="K177" s="272">
        <v>2</v>
      </c>
      <c r="L177" s="272">
        <v>6</v>
      </c>
      <c r="M177" s="276">
        <v>8</v>
      </c>
    </row>
    <row r="178" spans="2:13" ht="13.5" thickBot="1" x14ac:dyDescent="0.25">
      <c r="B178" s="275">
        <v>44768</v>
      </c>
      <c r="C178" s="270" t="s">
        <v>608</v>
      </c>
      <c r="D178" s="271" t="s">
        <v>652</v>
      </c>
      <c r="E178" s="270" t="s">
        <v>571</v>
      </c>
      <c r="F178" s="272">
        <v>1626</v>
      </c>
      <c r="G178" s="270" t="s">
        <v>572</v>
      </c>
      <c r="H178" s="272">
        <v>3</v>
      </c>
      <c r="I178" s="270" t="s">
        <v>588</v>
      </c>
      <c r="J178" s="272" t="s">
        <v>579</v>
      </c>
      <c r="K178" s="272">
        <v>0</v>
      </c>
      <c r="L178" s="272">
        <v>4</v>
      </c>
      <c r="M178" s="276">
        <v>0</v>
      </c>
    </row>
    <row r="179" spans="2:13" ht="13.5" thickBot="1" x14ac:dyDescent="0.25">
      <c r="B179" s="275">
        <v>40346</v>
      </c>
      <c r="C179" s="270" t="s">
        <v>714</v>
      </c>
      <c r="D179" s="271" t="s">
        <v>787</v>
      </c>
      <c r="E179" s="270" t="s">
        <v>697</v>
      </c>
      <c r="F179" s="272">
        <v>1624</v>
      </c>
      <c r="G179" s="270" t="s">
        <v>572</v>
      </c>
      <c r="H179" s="272">
        <v>3</v>
      </c>
      <c r="I179" s="270"/>
      <c r="J179" s="272" t="s">
        <v>579</v>
      </c>
      <c r="K179" s="272">
        <v>0</v>
      </c>
      <c r="L179" s="272">
        <v>4</v>
      </c>
      <c r="M179" s="276">
        <v>8</v>
      </c>
    </row>
    <row r="180" spans="2:13" ht="13.5" thickBot="1" x14ac:dyDescent="0.25">
      <c r="B180" s="275">
        <v>44742</v>
      </c>
      <c r="C180" s="270" t="s">
        <v>569</v>
      </c>
      <c r="D180" s="271" t="s">
        <v>644</v>
      </c>
      <c r="E180" s="270" t="s">
        <v>571</v>
      </c>
      <c r="F180" s="272">
        <v>1623</v>
      </c>
      <c r="G180" s="270" t="s">
        <v>572</v>
      </c>
      <c r="H180" s="272">
        <v>4</v>
      </c>
      <c r="I180" s="270" t="s">
        <v>588</v>
      </c>
      <c r="J180" s="272" t="s">
        <v>576</v>
      </c>
      <c r="K180" s="272">
        <v>0</v>
      </c>
      <c r="L180" s="272">
        <v>2</v>
      </c>
      <c r="M180" s="276">
        <v>0</v>
      </c>
    </row>
    <row r="181" spans="2:13" ht="13.5" thickBot="1" x14ac:dyDescent="0.25">
      <c r="B181" s="273">
        <v>42213</v>
      </c>
      <c r="C181" s="267" t="s">
        <v>751</v>
      </c>
      <c r="D181" s="268" t="s">
        <v>908</v>
      </c>
      <c r="E181" s="267" t="s">
        <v>697</v>
      </c>
      <c r="F181" s="269">
        <v>1622</v>
      </c>
      <c r="G181" s="267" t="s">
        <v>572</v>
      </c>
      <c r="H181" s="269">
        <v>3</v>
      </c>
      <c r="I181" s="267"/>
      <c r="J181" s="269" t="s">
        <v>579</v>
      </c>
      <c r="K181" s="269">
        <v>1</v>
      </c>
      <c r="L181" s="269">
        <v>4</v>
      </c>
      <c r="M181" s="274">
        <v>9</v>
      </c>
    </row>
    <row r="182" spans="2:13" ht="13.5" thickBot="1" x14ac:dyDescent="0.25">
      <c r="B182" s="273">
        <v>44388</v>
      </c>
      <c r="C182" s="267" t="s">
        <v>589</v>
      </c>
      <c r="D182" s="268" t="s">
        <v>677</v>
      </c>
      <c r="E182" s="267" t="s">
        <v>571</v>
      </c>
      <c r="F182" s="269">
        <v>1613</v>
      </c>
      <c r="G182" s="267" t="s">
        <v>572</v>
      </c>
      <c r="H182" s="269">
        <v>4</v>
      </c>
      <c r="I182" s="267"/>
      <c r="J182" s="269" t="s">
        <v>579</v>
      </c>
      <c r="K182" s="269">
        <v>0</v>
      </c>
      <c r="L182" s="269">
        <v>2</v>
      </c>
      <c r="M182" s="274">
        <v>0</v>
      </c>
    </row>
    <row r="183" spans="2:13" ht="13.5" thickBot="1" x14ac:dyDescent="0.25">
      <c r="B183" s="273">
        <v>41487</v>
      </c>
      <c r="C183" s="267" t="s">
        <v>722</v>
      </c>
      <c r="D183" s="268" t="s">
        <v>975</v>
      </c>
      <c r="E183" s="267" t="s">
        <v>915</v>
      </c>
      <c r="F183" s="269">
        <v>1613</v>
      </c>
      <c r="G183" s="267"/>
      <c r="H183" s="269">
        <v>11</v>
      </c>
      <c r="I183" s="267"/>
      <c r="J183" s="269" t="s">
        <v>579</v>
      </c>
      <c r="K183" s="269">
        <v>0</v>
      </c>
      <c r="L183" s="269">
        <v>1</v>
      </c>
      <c r="M183" s="274">
        <v>6</v>
      </c>
    </row>
    <row r="184" spans="2:13" ht="13.5" thickBot="1" x14ac:dyDescent="0.25">
      <c r="B184" s="273">
        <v>41457</v>
      </c>
      <c r="C184" s="267" t="s">
        <v>930</v>
      </c>
      <c r="D184" s="268" t="s">
        <v>965</v>
      </c>
      <c r="E184" s="267" t="s">
        <v>915</v>
      </c>
      <c r="F184" s="269">
        <v>1612</v>
      </c>
      <c r="G184" s="267"/>
      <c r="H184" s="269">
        <v>11</v>
      </c>
      <c r="I184" s="267"/>
      <c r="J184" s="269" t="s">
        <v>576</v>
      </c>
      <c r="K184" s="269">
        <v>0</v>
      </c>
      <c r="L184" s="269">
        <v>2</v>
      </c>
      <c r="M184" s="274">
        <v>7</v>
      </c>
    </row>
    <row r="185" spans="2:13" ht="13.5" thickBot="1" x14ac:dyDescent="0.25">
      <c r="B185" s="273">
        <v>44393</v>
      </c>
      <c r="C185" s="267" t="s">
        <v>584</v>
      </c>
      <c r="D185" s="268" t="s">
        <v>680</v>
      </c>
      <c r="E185" s="267" t="s">
        <v>571</v>
      </c>
      <c r="F185" s="269">
        <v>1608</v>
      </c>
      <c r="G185" s="267" t="s">
        <v>572</v>
      </c>
      <c r="H185" s="269">
        <v>3</v>
      </c>
      <c r="I185" s="267"/>
      <c r="J185" s="269" t="s">
        <v>579</v>
      </c>
      <c r="K185" s="269">
        <v>2</v>
      </c>
      <c r="L185" s="269">
        <v>5</v>
      </c>
      <c r="M185" s="274">
        <v>0</v>
      </c>
    </row>
    <row r="186" spans="2:13" ht="13.5" thickBot="1" x14ac:dyDescent="0.25">
      <c r="B186" s="273">
        <v>41791</v>
      </c>
      <c r="C186" s="267" t="s">
        <v>925</v>
      </c>
      <c r="D186" s="268" t="s">
        <v>926</v>
      </c>
      <c r="E186" s="267" t="s">
        <v>915</v>
      </c>
      <c r="F186" s="269">
        <v>1604</v>
      </c>
      <c r="G186" s="267" t="s">
        <v>572</v>
      </c>
      <c r="H186" s="269">
        <v>4</v>
      </c>
      <c r="I186" s="267"/>
      <c r="J186" s="269" t="s">
        <v>579</v>
      </c>
      <c r="K186" s="269">
        <v>0</v>
      </c>
      <c r="L186" s="269">
        <v>2</v>
      </c>
      <c r="M186" s="274">
        <v>6</v>
      </c>
    </row>
    <row r="187" spans="2:13" ht="13.5" thickBot="1" x14ac:dyDescent="0.25">
      <c r="B187" s="275">
        <v>41054</v>
      </c>
      <c r="C187" s="270" t="s">
        <v>923</v>
      </c>
      <c r="D187" s="271" t="s">
        <v>984</v>
      </c>
      <c r="E187" s="270" t="s">
        <v>915</v>
      </c>
      <c r="F187" s="272">
        <v>1601</v>
      </c>
      <c r="G187" s="270" t="s">
        <v>572</v>
      </c>
      <c r="H187" s="272">
        <v>3</v>
      </c>
      <c r="I187" s="270"/>
      <c r="J187" s="272" t="s">
        <v>579</v>
      </c>
      <c r="K187" s="272">
        <v>1</v>
      </c>
      <c r="L187" s="272">
        <v>4</v>
      </c>
      <c r="M187" s="276">
        <v>7</v>
      </c>
    </row>
    <row r="188" spans="2:13" ht="13.5" thickBot="1" x14ac:dyDescent="0.25">
      <c r="B188" s="273">
        <v>42925</v>
      </c>
      <c r="C188" s="267" t="s">
        <v>766</v>
      </c>
      <c r="D188" s="268" t="s">
        <v>840</v>
      </c>
      <c r="E188" s="267" t="s">
        <v>697</v>
      </c>
      <c r="F188" s="269">
        <v>1596</v>
      </c>
      <c r="G188" s="267" t="s">
        <v>572</v>
      </c>
      <c r="H188" s="269">
        <v>4</v>
      </c>
      <c r="I188" s="267"/>
      <c r="J188" s="269" t="s">
        <v>576</v>
      </c>
      <c r="K188" s="269">
        <v>3</v>
      </c>
      <c r="L188" s="269">
        <v>6</v>
      </c>
      <c r="M188" s="274">
        <v>8</v>
      </c>
    </row>
    <row r="189" spans="2:13" ht="13.5" thickBot="1" x14ac:dyDescent="0.25">
      <c r="B189" s="275">
        <v>41100</v>
      </c>
      <c r="C189" s="270" t="s">
        <v>930</v>
      </c>
      <c r="D189" s="271" t="s">
        <v>996</v>
      </c>
      <c r="E189" s="270" t="s">
        <v>915</v>
      </c>
      <c r="F189" s="272">
        <v>1595</v>
      </c>
      <c r="G189" s="270" t="s">
        <v>572</v>
      </c>
      <c r="H189" s="272">
        <v>2</v>
      </c>
      <c r="I189" s="270" t="s">
        <v>582</v>
      </c>
      <c r="J189" s="272" t="s">
        <v>632</v>
      </c>
      <c r="K189" s="272">
        <v>2</v>
      </c>
      <c r="L189" s="272">
        <v>10</v>
      </c>
      <c r="M189" s="276">
        <v>8</v>
      </c>
    </row>
    <row r="190" spans="2:13" ht="13.5" thickBot="1" x14ac:dyDescent="0.25">
      <c r="B190" s="275">
        <v>39957</v>
      </c>
      <c r="C190" s="270" t="s">
        <v>1009</v>
      </c>
      <c r="D190" s="271" t="s">
        <v>1070</v>
      </c>
      <c r="E190" s="270" t="s">
        <v>697</v>
      </c>
      <c r="F190" s="272">
        <v>1595</v>
      </c>
      <c r="G190" s="270" t="s">
        <v>572</v>
      </c>
      <c r="H190" s="272">
        <v>3</v>
      </c>
      <c r="I190" s="270"/>
      <c r="J190" s="272" t="s">
        <v>579</v>
      </c>
      <c r="K190" s="272">
        <v>3</v>
      </c>
      <c r="L190" s="272">
        <v>3</v>
      </c>
      <c r="M190" s="276">
        <v>7</v>
      </c>
    </row>
    <row r="191" spans="2:13" ht="13.5" thickBot="1" x14ac:dyDescent="0.25">
      <c r="B191" s="275">
        <v>43604</v>
      </c>
      <c r="C191" s="270" t="s">
        <v>751</v>
      </c>
      <c r="D191" s="271" t="s">
        <v>752</v>
      </c>
      <c r="E191" s="270" t="s">
        <v>697</v>
      </c>
      <c r="F191" s="272">
        <v>1594</v>
      </c>
      <c r="G191" s="270" t="s">
        <v>572</v>
      </c>
      <c r="H191" s="272">
        <v>5</v>
      </c>
      <c r="I191" s="270" t="s">
        <v>588</v>
      </c>
      <c r="J191" s="272" t="s">
        <v>573</v>
      </c>
      <c r="K191" s="272">
        <v>0</v>
      </c>
      <c r="L191" s="272">
        <v>3</v>
      </c>
      <c r="M191" s="276">
        <v>7</v>
      </c>
    </row>
    <row r="192" spans="2:13" ht="13.5" thickBot="1" x14ac:dyDescent="0.25">
      <c r="B192" s="275">
        <v>41814</v>
      </c>
      <c r="C192" s="270" t="s">
        <v>937</v>
      </c>
      <c r="D192" s="271" t="s">
        <v>938</v>
      </c>
      <c r="E192" s="270" t="s">
        <v>915</v>
      </c>
      <c r="F192" s="272">
        <v>1594</v>
      </c>
      <c r="G192" s="270" t="s">
        <v>572</v>
      </c>
      <c r="H192" s="272">
        <v>5</v>
      </c>
      <c r="I192" s="270"/>
      <c r="J192" s="272" t="s">
        <v>579</v>
      </c>
      <c r="K192" s="272">
        <v>0</v>
      </c>
      <c r="L192" s="272">
        <v>2</v>
      </c>
      <c r="M192" s="276">
        <v>4</v>
      </c>
    </row>
    <row r="193" spans="2:13" ht="13.5" thickBot="1" x14ac:dyDescent="0.25">
      <c r="B193" s="275">
        <v>39296</v>
      </c>
      <c r="C193" s="270" t="s">
        <v>1102</v>
      </c>
      <c r="D193" s="271" t="s">
        <v>1153</v>
      </c>
      <c r="E193" s="270" t="s">
        <v>1089</v>
      </c>
      <c r="F193" s="272">
        <v>1589</v>
      </c>
      <c r="G193" s="270" t="s">
        <v>572</v>
      </c>
      <c r="H193" s="272">
        <v>3</v>
      </c>
      <c r="I193" s="270" t="s">
        <v>582</v>
      </c>
      <c r="J193" s="272" t="s">
        <v>579</v>
      </c>
      <c r="K193" s="272">
        <v>1</v>
      </c>
      <c r="L193" s="272">
        <v>8</v>
      </c>
      <c r="M193" s="276">
        <v>9</v>
      </c>
    </row>
    <row r="194" spans="2:13" ht="13.5" thickBot="1" x14ac:dyDescent="0.25">
      <c r="B194" s="275">
        <v>39971</v>
      </c>
      <c r="C194" s="270" t="s">
        <v>712</v>
      </c>
      <c r="D194" s="271" t="s">
        <v>1072</v>
      </c>
      <c r="E194" s="270" t="s">
        <v>697</v>
      </c>
      <c r="F194" s="272">
        <v>1588</v>
      </c>
      <c r="G194" s="270" t="s">
        <v>572</v>
      </c>
      <c r="H194" s="272">
        <v>2</v>
      </c>
      <c r="I194" s="270"/>
      <c r="J194" s="272" t="s">
        <v>579</v>
      </c>
      <c r="K194" s="272">
        <v>0</v>
      </c>
      <c r="L194" s="272">
        <v>4</v>
      </c>
      <c r="M194" s="276">
        <v>7</v>
      </c>
    </row>
    <row r="195" spans="2:13" ht="13.5" thickBot="1" x14ac:dyDescent="0.25">
      <c r="B195" s="275">
        <v>44390</v>
      </c>
      <c r="C195" s="270" t="s">
        <v>678</v>
      </c>
      <c r="D195" s="271" t="s">
        <v>679</v>
      </c>
      <c r="E195" s="270" t="s">
        <v>571</v>
      </c>
      <c r="F195" s="272">
        <v>1587</v>
      </c>
      <c r="G195" s="270" t="s">
        <v>572</v>
      </c>
      <c r="H195" s="272">
        <v>3</v>
      </c>
      <c r="I195" s="270"/>
      <c r="J195" s="272" t="s">
        <v>576</v>
      </c>
      <c r="K195" s="272">
        <v>1</v>
      </c>
      <c r="L195" s="272">
        <v>6</v>
      </c>
      <c r="M195" s="276">
        <v>0</v>
      </c>
    </row>
    <row r="196" spans="2:13" ht="13.5" thickBot="1" x14ac:dyDescent="0.25">
      <c r="B196" s="275">
        <v>39950</v>
      </c>
      <c r="C196" s="270" t="s">
        <v>716</v>
      </c>
      <c r="D196" s="271" t="s">
        <v>1068</v>
      </c>
      <c r="E196" s="270" t="s">
        <v>697</v>
      </c>
      <c r="F196" s="272">
        <v>1585</v>
      </c>
      <c r="G196" s="270" t="s">
        <v>572</v>
      </c>
      <c r="H196" s="272">
        <v>3</v>
      </c>
      <c r="I196" s="270"/>
      <c r="J196" s="272" t="s">
        <v>579</v>
      </c>
      <c r="K196" s="272">
        <v>1</v>
      </c>
      <c r="L196" s="272">
        <v>4</v>
      </c>
      <c r="M196" s="276">
        <v>9</v>
      </c>
    </row>
    <row r="197" spans="2:13" ht="13.5" thickBot="1" x14ac:dyDescent="0.25">
      <c r="B197" s="273">
        <v>42202</v>
      </c>
      <c r="C197" s="267" t="s">
        <v>725</v>
      </c>
      <c r="D197" s="268" t="s">
        <v>904</v>
      </c>
      <c r="E197" s="267" t="s">
        <v>697</v>
      </c>
      <c r="F197" s="269">
        <v>1583</v>
      </c>
      <c r="G197" s="267" t="s">
        <v>572</v>
      </c>
      <c r="H197" s="269">
        <v>4</v>
      </c>
      <c r="I197" s="267" t="s">
        <v>582</v>
      </c>
      <c r="J197" s="269" t="s">
        <v>576</v>
      </c>
      <c r="K197" s="269">
        <v>1</v>
      </c>
      <c r="L197" s="269">
        <v>5</v>
      </c>
      <c r="M197" s="274">
        <v>8</v>
      </c>
    </row>
    <row r="198" spans="2:13" ht="13.5" thickBot="1" x14ac:dyDescent="0.25">
      <c r="B198" s="282">
        <v>45076</v>
      </c>
      <c r="C198" s="283" t="s">
        <v>584</v>
      </c>
      <c r="D198" s="284" t="s">
        <v>585</v>
      </c>
      <c r="E198" s="283" t="s">
        <v>571</v>
      </c>
      <c r="F198" s="285">
        <v>1579</v>
      </c>
      <c r="G198" s="283" t="s">
        <v>572</v>
      </c>
      <c r="H198" s="285">
        <v>4</v>
      </c>
      <c r="I198" s="283"/>
      <c r="J198" s="285" t="s">
        <v>576</v>
      </c>
      <c r="K198" s="285">
        <v>0</v>
      </c>
      <c r="L198" s="285">
        <v>3</v>
      </c>
      <c r="M198" s="286">
        <v>0</v>
      </c>
    </row>
    <row r="199" spans="2:13" ht="13.5" thickTop="1" x14ac:dyDescent="0.2">
      <c r="B199" s="292">
        <v>44715</v>
      </c>
      <c r="C199" s="306" t="s">
        <v>623</v>
      </c>
      <c r="D199" s="312" t="s">
        <v>639</v>
      </c>
      <c r="E199" s="306" t="s">
        <v>571</v>
      </c>
      <c r="F199" s="316">
        <v>1578</v>
      </c>
      <c r="G199" s="306" t="s">
        <v>572</v>
      </c>
      <c r="H199" s="316">
        <v>3</v>
      </c>
      <c r="I199" s="306"/>
      <c r="J199" s="316" t="s">
        <v>573</v>
      </c>
      <c r="K199" s="316">
        <v>1</v>
      </c>
      <c r="L199" s="316">
        <v>4</v>
      </c>
      <c r="M199" s="316">
        <v>0</v>
      </c>
    </row>
    <row r="200" spans="2:13" ht="13.5" thickBot="1" x14ac:dyDescent="0.25">
      <c r="B200" s="292">
        <v>45086</v>
      </c>
      <c r="C200" s="306" t="s">
        <v>593</v>
      </c>
      <c r="D200" s="312" t="s">
        <v>594</v>
      </c>
      <c r="E200" s="306" t="s">
        <v>571</v>
      </c>
      <c r="F200" s="316">
        <v>1575</v>
      </c>
      <c r="G200" s="306" t="s">
        <v>572</v>
      </c>
      <c r="H200" s="316">
        <v>4</v>
      </c>
      <c r="I200" s="306"/>
      <c r="J200" s="316" t="s">
        <v>595</v>
      </c>
      <c r="K200" s="316">
        <v>2</v>
      </c>
      <c r="L200" s="316">
        <v>8</v>
      </c>
      <c r="M200" s="316">
        <v>0</v>
      </c>
    </row>
    <row r="201" spans="2:13" ht="14.25" thickTop="1" thickBot="1" x14ac:dyDescent="0.25">
      <c r="B201" s="290">
        <v>44780</v>
      </c>
      <c r="C201" s="304" t="s">
        <v>569</v>
      </c>
      <c r="D201" s="311" t="s">
        <v>658</v>
      </c>
      <c r="E201" s="304" t="s">
        <v>571</v>
      </c>
      <c r="F201" s="315">
        <v>1571</v>
      </c>
      <c r="G201" s="304" t="s">
        <v>572</v>
      </c>
      <c r="H201" s="315">
        <v>4</v>
      </c>
      <c r="I201" s="304"/>
      <c r="J201" s="315" t="s">
        <v>576</v>
      </c>
      <c r="K201" s="315">
        <v>1</v>
      </c>
      <c r="L201" s="315">
        <v>5</v>
      </c>
      <c r="M201" s="319">
        <v>0</v>
      </c>
    </row>
    <row r="202" spans="2:13" ht="14.25" thickTop="1" thickBot="1" x14ac:dyDescent="0.25">
      <c r="B202" s="275">
        <v>39975</v>
      </c>
      <c r="C202" s="270" t="s">
        <v>733</v>
      </c>
      <c r="D202" s="271" t="s">
        <v>1074</v>
      </c>
      <c r="E202" s="270" t="s">
        <v>697</v>
      </c>
      <c r="F202" s="272">
        <v>1568</v>
      </c>
      <c r="G202" s="270" t="s">
        <v>572</v>
      </c>
      <c r="H202" s="272">
        <v>3</v>
      </c>
      <c r="I202" s="270" t="s">
        <v>582</v>
      </c>
      <c r="J202" s="272" t="s">
        <v>1032</v>
      </c>
      <c r="K202" s="272">
        <v>2</v>
      </c>
      <c r="L202" s="272">
        <v>8</v>
      </c>
      <c r="M202" s="276">
        <v>7</v>
      </c>
    </row>
    <row r="203" spans="2:13" ht="13.5" thickBot="1" x14ac:dyDescent="0.25">
      <c r="B203" s="275">
        <v>41424</v>
      </c>
      <c r="C203" s="270" t="s">
        <v>947</v>
      </c>
      <c r="D203" s="271" t="s">
        <v>953</v>
      </c>
      <c r="E203" s="270" t="s">
        <v>915</v>
      </c>
      <c r="F203" s="272">
        <v>1565</v>
      </c>
      <c r="G203" s="270"/>
      <c r="H203" s="272">
        <v>11</v>
      </c>
      <c r="I203" s="270"/>
      <c r="J203" s="272" t="s">
        <v>592</v>
      </c>
      <c r="K203" s="272">
        <v>1</v>
      </c>
      <c r="L203" s="272">
        <v>7</v>
      </c>
      <c r="M203" s="276">
        <v>4</v>
      </c>
    </row>
    <row r="204" spans="2:13" ht="13.5" thickBot="1" x14ac:dyDescent="0.25">
      <c r="B204" s="273">
        <v>44422</v>
      </c>
      <c r="C204" s="267" t="s">
        <v>586</v>
      </c>
      <c r="D204" s="268" t="s">
        <v>691</v>
      </c>
      <c r="E204" s="267" t="s">
        <v>571</v>
      </c>
      <c r="F204" s="269">
        <v>1564</v>
      </c>
      <c r="G204" s="267" t="s">
        <v>572</v>
      </c>
      <c r="H204" s="269">
        <v>3</v>
      </c>
      <c r="I204" s="267"/>
      <c r="J204" s="269" t="s">
        <v>579</v>
      </c>
      <c r="K204" s="269">
        <v>1</v>
      </c>
      <c r="L204" s="269">
        <v>1</v>
      </c>
      <c r="M204" s="274">
        <v>0</v>
      </c>
    </row>
    <row r="205" spans="2:13" ht="13.5" thickBot="1" x14ac:dyDescent="0.25">
      <c r="B205" s="275">
        <v>41429</v>
      </c>
      <c r="C205" s="270" t="s">
        <v>927</v>
      </c>
      <c r="D205" s="271" t="s">
        <v>955</v>
      </c>
      <c r="E205" s="270" t="s">
        <v>915</v>
      </c>
      <c r="F205" s="272">
        <v>1564</v>
      </c>
      <c r="G205" s="270"/>
      <c r="H205" s="272">
        <v>11</v>
      </c>
      <c r="I205" s="270"/>
      <c r="J205" s="272" t="s">
        <v>576</v>
      </c>
      <c r="K205" s="272">
        <v>0</v>
      </c>
      <c r="L205" s="272">
        <v>4</v>
      </c>
      <c r="M205" s="276">
        <v>7</v>
      </c>
    </row>
    <row r="206" spans="2:13" ht="13.5" thickBot="1" x14ac:dyDescent="0.25">
      <c r="B206" s="277">
        <v>42159</v>
      </c>
      <c r="C206" s="278" t="s">
        <v>733</v>
      </c>
      <c r="D206" s="279" t="s">
        <v>893</v>
      </c>
      <c r="E206" s="278" t="s">
        <v>697</v>
      </c>
      <c r="F206" s="280">
        <v>1555</v>
      </c>
      <c r="G206" s="278" t="s">
        <v>572</v>
      </c>
      <c r="H206" s="280">
        <v>3</v>
      </c>
      <c r="I206" s="278" t="s">
        <v>582</v>
      </c>
      <c r="J206" s="280" t="s">
        <v>573</v>
      </c>
      <c r="K206" s="280">
        <v>1</v>
      </c>
      <c r="L206" s="280">
        <v>8</v>
      </c>
      <c r="M206" s="281">
        <v>7</v>
      </c>
    </row>
    <row r="207" spans="2:13" ht="13.5" thickTop="1" x14ac:dyDescent="0.2">
      <c r="B207" s="292">
        <v>40744</v>
      </c>
      <c r="C207" s="306" t="s">
        <v>708</v>
      </c>
      <c r="D207" s="312" t="s">
        <v>1030</v>
      </c>
      <c r="E207" s="306" t="s">
        <v>697</v>
      </c>
      <c r="F207" s="316">
        <v>1547</v>
      </c>
      <c r="G207" s="306" t="s">
        <v>572</v>
      </c>
      <c r="H207" s="316">
        <v>3</v>
      </c>
      <c r="I207" s="306"/>
      <c r="J207" s="316" t="s">
        <v>579</v>
      </c>
      <c r="K207" s="316">
        <v>1</v>
      </c>
      <c r="L207" s="316">
        <v>6</v>
      </c>
      <c r="M207" s="316">
        <v>8</v>
      </c>
    </row>
    <row r="208" spans="2:13" x14ac:dyDescent="0.2">
      <c r="B208" s="294">
        <v>40745</v>
      </c>
      <c r="C208" s="308" t="s">
        <v>696</v>
      </c>
      <c r="D208" s="313" t="s">
        <v>752</v>
      </c>
      <c r="E208" s="308" t="s">
        <v>697</v>
      </c>
      <c r="F208" s="317">
        <v>1545</v>
      </c>
      <c r="G208" s="308" t="s">
        <v>572</v>
      </c>
      <c r="H208" s="317">
        <v>2</v>
      </c>
      <c r="I208" s="308"/>
      <c r="J208" s="317" t="s">
        <v>579</v>
      </c>
      <c r="K208" s="317">
        <v>1</v>
      </c>
      <c r="L208" s="317">
        <v>5</v>
      </c>
      <c r="M208" s="317">
        <v>8</v>
      </c>
    </row>
    <row r="209" spans="2:13" ht="13.5" thickBot="1" x14ac:dyDescent="0.25">
      <c r="B209" s="292">
        <v>40333</v>
      </c>
      <c r="C209" s="306" t="s">
        <v>722</v>
      </c>
      <c r="D209" s="312" t="s">
        <v>1044</v>
      </c>
      <c r="E209" s="306" t="s">
        <v>697</v>
      </c>
      <c r="F209" s="316">
        <v>1544</v>
      </c>
      <c r="G209" s="306" t="s">
        <v>572</v>
      </c>
      <c r="H209" s="316">
        <v>3</v>
      </c>
      <c r="I209" s="306"/>
      <c r="J209" s="316" t="s">
        <v>576</v>
      </c>
      <c r="K209" s="316">
        <v>2</v>
      </c>
      <c r="L209" s="316">
        <v>5</v>
      </c>
      <c r="M209" s="316">
        <v>8</v>
      </c>
    </row>
    <row r="210" spans="2:13" ht="14.25" thickTop="1" thickBot="1" x14ac:dyDescent="0.25">
      <c r="B210" s="290">
        <v>43261</v>
      </c>
      <c r="C210" s="304" t="s">
        <v>782</v>
      </c>
      <c r="D210" s="311" t="s">
        <v>801</v>
      </c>
      <c r="E210" s="304" t="s">
        <v>697</v>
      </c>
      <c r="F210" s="315">
        <v>1538</v>
      </c>
      <c r="G210" s="304" t="s">
        <v>572</v>
      </c>
      <c r="H210" s="315">
        <v>5</v>
      </c>
      <c r="I210" s="304"/>
      <c r="J210" s="315" t="s">
        <v>576</v>
      </c>
      <c r="K210" s="315">
        <v>0</v>
      </c>
      <c r="L210" s="315">
        <v>6</v>
      </c>
      <c r="M210" s="319">
        <v>7</v>
      </c>
    </row>
    <row r="211" spans="2:13" ht="14.25" thickTop="1" thickBot="1" x14ac:dyDescent="0.25">
      <c r="B211" s="275">
        <v>42922</v>
      </c>
      <c r="C211" s="270" t="s">
        <v>736</v>
      </c>
      <c r="D211" s="271" t="s">
        <v>839</v>
      </c>
      <c r="E211" s="270" t="s">
        <v>697</v>
      </c>
      <c r="F211" s="272">
        <v>1538</v>
      </c>
      <c r="G211" s="270" t="s">
        <v>572</v>
      </c>
      <c r="H211" s="272">
        <v>5</v>
      </c>
      <c r="I211" s="270"/>
      <c r="J211" s="272" t="s">
        <v>573</v>
      </c>
      <c r="K211" s="272">
        <v>0</v>
      </c>
      <c r="L211" s="272">
        <v>4</v>
      </c>
      <c r="M211" s="276">
        <v>7</v>
      </c>
    </row>
    <row r="212" spans="2:13" ht="13.5" thickBot="1" x14ac:dyDescent="0.25">
      <c r="B212" s="273">
        <v>43615</v>
      </c>
      <c r="C212" s="267" t="s">
        <v>716</v>
      </c>
      <c r="D212" s="268" t="s">
        <v>755</v>
      </c>
      <c r="E212" s="267" t="s">
        <v>697</v>
      </c>
      <c r="F212" s="269">
        <v>1536</v>
      </c>
      <c r="G212" s="267" t="s">
        <v>572</v>
      </c>
      <c r="H212" s="269">
        <v>5</v>
      </c>
      <c r="I212" s="267"/>
      <c r="J212" s="269" t="s">
        <v>579</v>
      </c>
      <c r="K212" s="269">
        <v>0</v>
      </c>
      <c r="L212" s="269">
        <v>1</v>
      </c>
      <c r="M212" s="274">
        <v>8</v>
      </c>
    </row>
    <row r="213" spans="2:13" ht="13.5" thickBot="1" x14ac:dyDescent="0.25">
      <c r="B213" s="273">
        <v>40736</v>
      </c>
      <c r="C213" s="267" t="s">
        <v>718</v>
      </c>
      <c r="D213" s="268" t="s">
        <v>1028</v>
      </c>
      <c r="E213" s="267" t="s">
        <v>697</v>
      </c>
      <c r="F213" s="269">
        <v>1534</v>
      </c>
      <c r="G213" s="267" t="s">
        <v>572</v>
      </c>
      <c r="H213" s="269">
        <v>3</v>
      </c>
      <c r="I213" s="267" t="s">
        <v>582</v>
      </c>
      <c r="J213" s="269" t="s">
        <v>576</v>
      </c>
      <c r="K213" s="269">
        <v>0</v>
      </c>
      <c r="L213" s="269">
        <v>7</v>
      </c>
      <c r="M213" s="274">
        <v>7</v>
      </c>
    </row>
    <row r="214" spans="2:13" ht="13.5" thickBot="1" x14ac:dyDescent="0.25">
      <c r="B214" s="273">
        <v>42519</v>
      </c>
      <c r="C214" s="267" t="s">
        <v>777</v>
      </c>
      <c r="D214" s="268" t="s">
        <v>863</v>
      </c>
      <c r="E214" s="267" t="s">
        <v>697</v>
      </c>
      <c r="F214" s="269">
        <v>1524</v>
      </c>
      <c r="G214" s="267" t="s">
        <v>572</v>
      </c>
      <c r="H214" s="269">
        <v>3</v>
      </c>
      <c r="I214" s="267"/>
      <c r="J214" s="269" t="s">
        <v>579</v>
      </c>
      <c r="K214" s="269">
        <v>0</v>
      </c>
      <c r="L214" s="269">
        <v>2</v>
      </c>
      <c r="M214" s="274">
        <v>7</v>
      </c>
    </row>
    <row r="215" spans="2:13" ht="13.5" thickBot="1" x14ac:dyDescent="0.25">
      <c r="B215" s="275">
        <v>40703</v>
      </c>
      <c r="C215" s="270" t="s">
        <v>706</v>
      </c>
      <c r="D215" s="271" t="s">
        <v>1016</v>
      </c>
      <c r="E215" s="270" t="s">
        <v>697</v>
      </c>
      <c r="F215" s="272">
        <v>1523</v>
      </c>
      <c r="G215" s="270" t="s">
        <v>572</v>
      </c>
      <c r="H215" s="272">
        <v>3</v>
      </c>
      <c r="I215" s="270"/>
      <c r="J215" s="272" t="s">
        <v>579</v>
      </c>
      <c r="K215" s="272">
        <v>0</v>
      </c>
      <c r="L215" s="272">
        <v>5</v>
      </c>
      <c r="M215" s="276">
        <v>7</v>
      </c>
    </row>
    <row r="216" spans="2:13" ht="13.5" thickBot="1" x14ac:dyDescent="0.25">
      <c r="B216" s="273">
        <v>39952</v>
      </c>
      <c r="C216" s="267" t="s">
        <v>704</v>
      </c>
      <c r="D216" s="268" t="s">
        <v>1069</v>
      </c>
      <c r="E216" s="267" t="s">
        <v>697</v>
      </c>
      <c r="F216" s="269">
        <v>1522</v>
      </c>
      <c r="G216" s="267" t="s">
        <v>572</v>
      </c>
      <c r="H216" s="269">
        <v>3</v>
      </c>
      <c r="I216" s="267"/>
      <c r="J216" s="269" t="s">
        <v>579</v>
      </c>
      <c r="K216" s="269">
        <v>2</v>
      </c>
      <c r="L216" s="269">
        <v>5</v>
      </c>
      <c r="M216" s="274">
        <v>7</v>
      </c>
    </row>
    <row r="217" spans="2:13" ht="13.5" thickBot="1" x14ac:dyDescent="0.25">
      <c r="B217" s="275">
        <v>43249</v>
      </c>
      <c r="C217" s="270" t="s">
        <v>745</v>
      </c>
      <c r="D217" s="271" t="s">
        <v>796</v>
      </c>
      <c r="E217" s="270" t="s">
        <v>697</v>
      </c>
      <c r="F217" s="272">
        <v>1521</v>
      </c>
      <c r="G217" s="270" t="s">
        <v>572</v>
      </c>
      <c r="H217" s="272">
        <v>5</v>
      </c>
      <c r="I217" s="270"/>
      <c r="J217" s="272" t="s">
        <v>595</v>
      </c>
      <c r="K217" s="272">
        <v>1</v>
      </c>
      <c r="L217" s="272">
        <v>8</v>
      </c>
      <c r="M217" s="276">
        <v>9</v>
      </c>
    </row>
    <row r="218" spans="2:13" ht="13.5" thickBot="1" x14ac:dyDescent="0.25">
      <c r="B218" s="275">
        <v>41049</v>
      </c>
      <c r="C218" s="270" t="s">
        <v>914</v>
      </c>
      <c r="D218" s="271" t="s">
        <v>982</v>
      </c>
      <c r="E218" s="270" t="s">
        <v>915</v>
      </c>
      <c r="F218" s="272">
        <v>1512</v>
      </c>
      <c r="G218" s="270" t="s">
        <v>572</v>
      </c>
      <c r="H218" s="272">
        <v>3</v>
      </c>
      <c r="I218" s="270"/>
      <c r="J218" s="272" t="s">
        <v>583</v>
      </c>
      <c r="K218" s="272">
        <v>2</v>
      </c>
      <c r="L218" s="272">
        <v>4</v>
      </c>
      <c r="M218" s="276">
        <v>6</v>
      </c>
    </row>
    <row r="219" spans="2:13" ht="13.5" thickBot="1" x14ac:dyDescent="0.25">
      <c r="B219" s="273">
        <v>45081</v>
      </c>
      <c r="C219" s="267" t="s">
        <v>589</v>
      </c>
      <c r="D219" s="268" t="s">
        <v>581</v>
      </c>
      <c r="E219" s="267" t="s">
        <v>571</v>
      </c>
      <c r="F219" s="269">
        <v>1504</v>
      </c>
      <c r="G219" s="267" t="s">
        <v>572</v>
      </c>
      <c r="H219" s="269">
        <v>4</v>
      </c>
      <c r="I219" s="267"/>
      <c r="J219" s="269" t="s">
        <v>579</v>
      </c>
      <c r="K219" s="269">
        <v>0</v>
      </c>
      <c r="L219" s="269">
        <v>0</v>
      </c>
      <c r="M219" s="274">
        <v>0</v>
      </c>
    </row>
    <row r="220" spans="2:13" ht="13.5" thickBot="1" x14ac:dyDescent="0.25">
      <c r="B220" s="275">
        <v>39240</v>
      </c>
      <c r="C220" s="270" t="s">
        <v>1111</v>
      </c>
      <c r="D220" s="271" t="s">
        <v>823</v>
      </c>
      <c r="E220" s="270" t="s">
        <v>1089</v>
      </c>
      <c r="F220" s="272">
        <v>1504</v>
      </c>
      <c r="G220" s="270" t="s">
        <v>572</v>
      </c>
      <c r="H220" s="272">
        <v>3</v>
      </c>
      <c r="I220" s="270"/>
      <c r="J220" s="272" t="s">
        <v>579</v>
      </c>
      <c r="K220" s="272">
        <v>0</v>
      </c>
      <c r="L220" s="272">
        <v>2</v>
      </c>
      <c r="M220" s="276">
        <v>6</v>
      </c>
    </row>
    <row r="221" spans="2:13" ht="13.5" thickBot="1" x14ac:dyDescent="0.25">
      <c r="B221" s="275">
        <v>38179</v>
      </c>
      <c r="C221" s="270" t="s">
        <v>1104</v>
      </c>
      <c r="D221" s="271" t="s">
        <v>1208</v>
      </c>
      <c r="E221" s="270" t="s">
        <v>1089</v>
      </c>
      <c r="F221" s="272">
        <v>1502</v>
      </c>
      <c r="G221" s="270" t="s">
        <v>572</v>
      </c>
      <c r="H221" s="272">
        <v>8</v>
      </c>
      <c r="I221" s="270"/>
      <c r="J221" s="272" t="s">
        <v>579</v>
      </c>
      <c r="K221" s="272">
        <v>0</v>
      </c>
      <c r="L221" s="272">
        <v>3</v>
      </c>
      <c r="M221" s="276">
        <v>5</v>
      </c>
    </row>
    <row r="222" spans="2:13" ht="13.5" thickBot="1" x14ac:dyDescent="0.25">
      <c r="B222" s="275">
        <v>45107</v>
      </c>
      <c r="C222" s="270" t="s">
        <v>604</v>
      </c>
      <c r="D222" s="271" t="s">
        <v>605</v>
      </c>
      <c r="E222" s="270" t="s">
        <v>571</v>
      </c>
      <c r="F222" s="272">
        <v>1497</v>
      </c>
      <c r="G222" s="270" t="s">
        <v>572</v>
      </c>
      <c r="H222" s="272">
        <v>4</v>
      </c>
      <c r="I222" s="270"/>
      <c r="J222" s="272" t="s">
        <v>579</v>
      </c>
      <c r="K222" s="272">
        <v>0</v>
      </c>
      <c r="L222" s="272">
        <v>3</v>
      </c>
      <c r="M222" s="276">
        <v>0</v>
      </c>
    </row>
    <row r="223" spans="2:13" ht="13.5" thickBot="1" x14ac:dyDescent="0.25">
      <c r="B223" s="273">
        <v>38928</v>
      </c>
      <c r="C223" s="267" t="s">
        <v>1123</v>
      </c>
      <c r="D223" s="268" t="s">
        <v>1039</v>
      </c>
      <c r="E223" s="267" t="s">
        <v>1089</v>
      </c>
      <c r="F223" s="269">
        <v>1495</v>
      </c>
      <c r="G223" s="267" t="s">
        <v>572</v>
      </c>
      <c r="H223" s="269">
        <v>9</v>
      </c>
      <c r="I223" s="267"/>
      <c r="J223" s="269" t="s">
        <v>579</v>
      </c>
      <c r="K223" s="269">
        <v>0</v>
      </c>
      <c r="L223" s="269">
        <v>0</v>
      </c>
      <c r="M223" s="274">
        <v>0</v>
      </c>
    </row>
    <row r="224" spans="2:13" ht="13.5" thickBot="1" x14ac:dyDescent="0.25">
      <c r="B224" s="273">
        <v>39945</v>
      </c>
      <c r="C224" s="267" t="s">
        <v>1066</v>
      </c>
      <c r="D224" s="268" t="s">
        <v>1067</v>
      </c>
      <c r="E224" s="267" t="s">
        <v>697</v>
      </c>
      <c r="F224" s="269">
        <v>1490</v>
      </c>
      <c r="G224" s="267" t="s">
        <v>572</v>
      </c>
      <c r="H224" s="269">
        <v>3</v>
      </c>
      <c r="I224" s="267"/>
      <c r="J224" s="269" t="s">
        <v>579</v>
      </c>
      <c r="K224" s="269">
        <v>1</v>
      </c>
      <c r="L224" s="269">
        <v>1</v>
      </c>
      <c r="M224" s="274">
        <v>6</v>
      </c>
    </row>
    <row r="225" spans="2:13" ht="13.5" thickBot="1" x14ac:dyDescent="0.25">
      <c r="B225" s="275">
        <v>44029</v>
      </c>
      <c r="C225" s="270" t="s">
        <v>712</v>
      </c>
      <c r="D225" s="271" t="s">
        <v>713</v>
      </c>
      <c r="E225" s="270" t="s">
        <v>697</v>
      </c>
      <c r="F225" s="272">
        <v>1489</v>
      </c>
      <c r="G225" s="270" t="s">
        <v>572</v>
      </c>
      <c r="H225" s="272">
        <v>4</v>
      </c>
      <c r="I225" s="270"/>
      <c r="J225" s="272" t="s">
        <v>576</v>
      </c>
      <c r="K225" s="272">
        <v>0</v>
      </c>
      <c r="L225" s="272">
        <v>4</v>
      </c>
      <c r="M225" s="276">
        <v>7</v>
      </c>
    </row>
    <row r="226" spans="2:13" ht="13.5" thickBot="1" x14ac:dyDescent="0.25">
      <c r="B226" s="275">
        <v>43641</v>
      </c>
      <c r="C226" s="270" t="s">
        <v>727</v>
      </c>
      <c r="D226" s="271" t="s">
        <v>764</v>
      </c>
      <c r="E226" s="270" t="s">
        <v>697</v>
      </c>
      <c r="F226" s="272">
        <v>1487</v>
      </c>
      <c r="G226" s="270" t="s">
        <v>572</v>
      </c>
      <c r="H226" s="272">
        <v>5</v>
      </c>
      <c r="I226" s="270"/>
      <c r="J226" s="272" t="s">
        <v>579</v>
      </c>
      <c r="K226" s="272">
        <v>0</v>
      </c>
      <c r="L226" s="272">
        <v>1</v>
      </c>
      <c r="M226" s="276">
        <v>7</v>
      </c>
    </row>
    <row r="227" spans="2:13" ht="13.5" thickBot="1" x14ac:dyDescent="0.25">
      <c r="B227" s="273">
        <v>42157</v>
      </c>
      <c r="C227" s="267" t="s">
        <v>736</v>
      </c>
      <c r="D227" s="268" t="s">
        <v>892</v>
      </c>
      <c r="E227" s="267" t="s">
        <v>697</v>
      </c>
      <c r="F227" s="269">
        <v>1481</v>
      </c>
      <c r="G227" s="267" t="s">
        <v>572</v>
      </c>
      <c r="H227" s="269">
        <v>3</v>
      </c>
      <c r="I227" s="267"/>
      <c r="J227" s="269" t="s">
        <v>579</v>
      </c>
      <c r="K227" s="269">
        <v>0</v>
      </c>
      <c r="L227" s="269">
        <v>1</v>
      </c>
      <c r="M227" s="274">
        <v>6</v>
      </c>
    </row>
    <row r="228" spans="2:13" ht="13.5" thickBot="1" x14ac:dyDescent="0.25">
      <c r="B228" s="275">
        <v>40752</v>
      </c>
      <c r="C228" s="270" t="s">
        <v>696</v>
      </c>
      <c r="D228" s="271" t="s">
        <v>1033</v>
      </c>
      <c r="E228" s="270" t="s">
        <v>697</v>
      </c>
      <c r="F228" s="272">
        <v>1481</v>
      </c>
      <c r="G228" s="270" t="s">
        <v>572</v>
      </c>
      <c r="H228" s="272">
        <v>2</v>
      </c>
      <c r="I228" s="270" t="s">
        <v>582</v>
      </c>
      <c r="J228" s="272" t="s">
        <v>579</v>
      </c>
      <c r="K228" s="272">
        <v>0</v>
      </c>
      <c r="L228" s="272">
        <v>5</v>
      </c>
      <c r="M228" s="276">
        <v>6</v>
      </c>
    </row>
    <row r="229" spans="2:13" ht="13.5" thickBot="1" x14ac:dyDescent="0.25">
      <c r="B229" s="273">
        <v>39294</v>
      </c>
      <c r="C229" s="267" t="s">
        <v>1113</v>
      </c>
      <c r="D229" s="268" t="s">
        <v>1152</v>
      </c>
      <c r="E229" s="267" t="s">
        <v>1089</v>
      </c>
      <c r="F229" s="269">
        <v>1481</v>
      </c>
      <c r="G229" s="267" t="s">
        <v>572</v>
      </c>
      <c r="H229" s="269">
        <v>3</v>
      </c>
      <c r="I229" s="267"/>
      <c r="J229" s="269" t="s">
        <v>579</v>
      </c>
      <c r="K229" s="269">
        <v>2</v>
      </c>
      <c r="L229" s="269">
        <v>4</v>
      </c>
      <c r="M229" s="274">
        <v>8</v>
      </c>
    </row>
    <row r="230" spans="2:13" ht="13.5" thickBot="1" x14ac:dyDescent="0.25">
      <c r="B230" s="275">
        <v>43243</v>
      </c>
      <c r="C230" s="270" t="s">
        <v>793</v>
      </c>
      <c r="D230" s="271" t="s">
        <v>794</v>
      </c>
      <c r="E230" s="270" t="s">
        <v>697</v>
      </c>
      <c r="F230" s="272">
        <v>1471</v>
      </c>
      <c r="G230" s="270" t="s">
        <v>572</v>
      </c>
      <c r="H230" s="272">
        <v>5</v>
      </c>
      <c r="I230" s="270"/>
      <c r="J230" s="272" t="s">
        <v>579</v>
      </c>
      <c r="K230" s="272">
        <v>0</v>
      </c>
      <c r="L230" s="272">
        <v>4</v>
      </c>
      <c r="M230" s="276">
        <v>7</v>
      </c>
    </row>
    <row r="231" spans="2:13" ht="13.5" thickBot="1" x14ac:dyDescent="0.25">
      <c r="B231" s="277">
        <v>41126</v>
      </c>
      <c r="C231" s="278" t="s">
        <v>934</v>
      </c>
      <c r="D231" s="279" t="s">
        <v>1005</v>
      </c>
      <c r="E231" s="278" t="s">
        <v>915</v>
      </c>
      <c r="F231" s="280">
        <v>1463</v>
      </c>
      <c r="G231" s="278" t="s">
        <v>572</v>
      </c>
      <c r="H231" s="280">
        <v>3</v>
      </c>
      <c r="I231" s="278"/>
      <c r="J231" s="280" t="s">
        <v>573</v>
      </c>
      <c r="K231" s="280">
        <v>0</v>
      </c>
      <c r="L231" s="280">
        <v>5</v>
      </c>
      <c r="M231" s="281">
        <v>8</v>
      </c>
    </row>
    <row r="232" spans="2:13" ht="13.5" thickTop="1" x14ac:dyDescent="0.2">
      <c r="B232" s="294">
        <v>39292</v>
      </c>
      <c r="C232" s="308" t="s">
        <v>1095</v>
      </c>
      <c r="D232" s="313" t="s">
        <v>1151</v>
      </c>
      <c r="E232" s="308" t="s">
        <v>1089</v>
      </c>
      <c r="F232" s="317">
        <v>1462</v>
      </c>
      <c r="G232" s="308" t="s">
        <v>572</v>
      </c>
      <c r="H232" s="317">
        <v>3</v>
      </c>
      <c r="I232" s="308"/>
      <c r="J232" s="317" t="s">
        <v>579</v>
      </c>
      <c r="K232" s="317">
        <v>2</v>
      </c>
      <c r="L232" s="317">
        <v>5</v>
      </c>
      <c r="M232" s="317">
        <v>8</v>
      </c>
    </row>
    <row r="233" spans="2:13" ht="13.5" thickBot="1" x14ac:dyDescent="0.25">
      <c r="B233" s="292">
        <v>42542</v>
      </c>
      <c r="C233" s="306" t="s">
        <v>729</v>
      </c>
      <c r="D233" s="312" t="s">
        <v>870</v>
      </c>
      <c r="E233" s="306" t="s">
        <v>697</v>
      </c>
      <c r="F233" s="316">
        <v>1457</v>
      </c>
      <c r="G233" s="306" t="s">
        <v>572</v>
      </c>
      <c r="H233" s="316">
        <v>4</v>
      </c>
      <c r="I233" s="306"/>
      <c r="J233" s="316" t="s">
        <v>576</v>
      </c>
      <c r="K233" s="316">
        <v>0</v>
      </c>
      <c r="L233" s="316">
        <v>2</v>
      </c>
      <c r="M233" s="316">
        <v>9</v>
      </c>
    </row>
    <row r="234" spans="2:13" ht="14.25" thickTop="1" thickBot="1" x14ac:dyDescent="0.25">
      <c r="B234" s="290">
        <v>44740</v>
      </c>
      <c r="C234" s="304" t="s">
        <v>574</v>
      </c>
      <c r="D234" s="311" t="s">
        <v>642</v>
      </c>
      <c r="E234" s="304" t="s">
        <v>571</v>
      </c>
      <c r="F234" s="315">
        <v>1453</v>
      </c>
      <c r="G234" s="304" t="s">
        <v>572</v>
      </c>
      <c r="H234" s="315">
        <v>4</v>
      </c>
      <c r="I234" s="304" t="s">
        <v>582</v>
      </c>
      <c r="J234" s="315" t="s">
        <v>643</v>
      </c>
      <c r="K234" s="315">
        <v>1</v>
      </c>
      <c r="L234" s="315">
        <v>11</v>
      </c>
      <c r="M234" s="319">
        <v>0</v>
      </c>
    </row>
    <row r="235" spans="2:13" ht="14.25" thickTop="1" thickBot="1" x14ac:dyDescent="0.25">
      <c r="B235" s="275">
        <v>41065</v>
      </c>
      <c r="C235" s="270" t="s">
        <v>943</v>
      </c>
      <c r="D235" s="271" t="s">
        <v>986</v>
      </c>
      <c r="E235" s="270" t="s">
        <v>915</v>
      </c>
      <c r="F235" s="272">
        <v>1453</v>
      </c>
      <c r="G235" s="270" t="s">
        <v>572</v>
      </c>
      <c r="H235" s="272">
        <v>2</v>
      </c>
      <c r="I235" s="270"/>
      <c r="J235" s="272" t="s">
        <v>579</v>
      </c>
      <c r="K235" s="272">
        <v>1</v>
      </c>
      <c r="L235" s="272">
        <v>2</v>
      </c>
      <c r="M235" s="276">
        <v>7</v>
      </c>
    </row>
    <row r="236" spans="2:13" ht="13.5" thickBot="1" x14ac:dyDescent="0.25">
      <c r="B236" s="275">
        <v>39966</v>
      </c>
      <c r="C236" s="270" t="s">
        <v>722</v>
      </c>
      <c r="D236" s="271" t="s">
        <v>787</v>
      </c>
      <c r="E236" s="270" t="s">
        <v>697</v>
      </c>
      <c r="F236" s="272">
        <v>1452</v>
      </c>
      <c r="G236" s="270" t="s">
        <v>572</v>
      </c>
      <c r="H236" s="272">
        <v>3</v>
      </c>
      <c r="I236" s="270"/>
      <c r="J236" s="272" t="s">
        <v>579</v>
      </c>
      <c r="K236" s="272">
        <v>2</v>
      </c>
      <c r="L236" s="272">
        <v>3</v>
      </c>
      <c r="M236" s="276">
        <v>8</v>
      </c>
    </row>
    <row r="237" spans="2:13" ht="13.5" thickBot="1" x14ac:dyDescent="0.25">
      <c r="B237" s="282">
        <v>44026</v>
      </c>
      <c r="C237" s="283" t="s">
        <v>710</v>
      </c>
      <c r="D237" s="284" t="s">
        <v>711</v>
      </c>
      <c r="E237" s="283" t="s">
        <v>697</v>
      </c>
      <c r="F237" s="285">
        <v>1449</v>
      </c>
      <c r="G237" s="283" t="s">
        <v>572</v>
      </c>
      <c r="H237" s="285">
        <v>5</v>
      </c>
      <c r="I237" s="283" t="s">
        <v>588</v>
      </c>
      <c r="J237" s="285" t="s">
        <v>573</v>
      </c>
      <c r="K237" s="285">
        <v>0</v>
      </c>
      <c r="L237" s="285">
        <v>4</v>
      </c>
      <c r="M237" s="286">
        <v>6</v>
      </c>
    </row>
    <row r="238" spans="2:13" ht="13.5" thickTop="1" x14ac:dyDescent="0.2">
      <c r="B238" s="292">
        <v>42956</v>
      </c>
      <c r="C238" s="306" t="s">
        <v>722</v>
      </c>
      <c r="D238" s="312" t="s">
        <v>852</v>
      </c>
      <c r="E238" s="306" t="s">
        <v>697</v>
      </c>
      <c r="F238" s="316">
        <v>1440</v>
      </c>
      <c r="G238" s="306" t="s">
        <v>572</v>
      </c>
      <c r="H238" s="316">
        <v>5</v>
      </c>
      <c r="I238" s="306"/>
      <c r="J238" s="316" t="s">
        <v>735</v>
      </c>
      <c r="K238" s="316">
        <v>0</v>
      </c>
      <c r="L238" s="316">
        <v>4</v>
      </c>
      <c r="M238" s="316">
        <v>6</v>
      </c>
    </row>
    <row r="239" spans="2:13" x14ac:dyDescent="0.2">
      <c r="B239" s="294">
        <v>39660</v>
      </c>
      <c r="C239" s="308" t="s">
        <v>1125</v>
      </c>
      <c r="D239" s="313" t="s">
        <v>1126</v>
      </c>
      <c r="E239" s="308" t="s">
        <v>1089</v>
      </c>
      <c r="F239" s="317">
        <v>1433</v>
      </c>
      <c r="G239" s="308" t="s">
        <v>572</v>
      </c>
      <c r="H239" s="317">
        <v>2</v>
      </c>
      <c r="I239" s="308"/>
      <c r="J239" s="317" t="s">
        <v>579</v>
      </c>
      <c r="K239" s="317">
        <v>2</v>
      </c>
      <c r="L239" s="317">
        <v>2</v>
      </c>
      <c r="M239" s="317">
        <v>6</v>
      </c>
    </row>
    <row r="240" spans="2:13" ht="13.5" thickBot="1" x14ac:dyDescent="0.25">
      <c r="B240" s="294">
        <v>43310</v>
      </c>
      <c r="C240" s="308" t="s">
        <v>727</v>
      </c>
      <c r="D240" s="313" t="s">
        <v>818</v>
      </c>
      <c r="E240" s="308" t="s">
        <v>697</v>
      </c>
      <c r="F240" s="317">
        <v>1431</v>
      </c>
      <c r="G240" s="308" t="s">
        <v>572</v>
      </c>
      <c r="H240" s="317">
        <v>5</v>
      </c>
      <c r="I240" s="308" t="s">
        <v>582</v>
      </c>
      <c r="J240" s="317" t="s">
        <v>657</v>
      </c>
      <c r="K240" s="317">
        <v>3</v>
      </c>
      <c r="L240" s="317">
        <v>11</v>
      </c>
      <c r="M240" s="317">
        <v>9</v>
      </c>
    </row>
    <row r="241" spans="2:13" ht="14.25" thickTop="1" thickBot="1" x14ac:dyDescent="0.25">
      <c r="B241" s="300">
        <v>43655</v>
      </c>
      <c r="C241" s="310" t="s">
        <v>769</v>
      </c>
      <c r="D241" s="314" t="s">
        <v>770</v>
      </c>
      <c r="E241" s="310" t="s">
        <v>697</v>
      </c>
      <c r="F241" s="318">
        <v>1430</v>
      </c>
      <c r="G241" s="310" t="s">
        <v>572</v>
      </c>
      <c r="H241" s="318">
        <v>5</v>
      </c>
      <c r="I241" s="310"/>
      <c r="J241" s="318" t="s">
        <v>576</v>
      </c>
      <c r="K241" s="318">
        <v>1</v>
      </c>
      <c r="L241" s="318">
        <v>2</v>
      </c>
      <c r="M241" s="323">
        <v>8</v>
      </c>
    </row>
    <row r="242" spans="2:13" ht="14.25" thickTop="1" thickBot="1" x14ac:dyDescent="0.25">
      <c r="B242" s="273">
        <v>44359</v>
      </c>
      <c r="C242" s="267" t="s">
        <v>667</v>
      </c>
      <c r="D242" s="268" t="s">
        <v>668</v>
      </c>
      <c r="E242" s="267" t="s">
        <v>571</v>
      </c>
      <c r="F242" s="269">
        <v>1428</v>
      </c>
      <c r="G242" s="267" t="s">
        <v>572</v>
      </c>
      <c r="H242" s="269">
        <v>3</v>
      </c>
      <c r="I242" s="267"/>
      <c r="J242" s="269" t="s">
        <v>576</v>
      </c>
      <c r="K242" s="269">
        <v>0</v>
      </c>
      <c r="L242" s="269">
        <v>4</v>
      </c>
      <c r="M242" s="274">
        <v>0</v>
      </c>
    </row>
    <row r="243" spans="2:13" ht="13.5" thickBot="1" x14ac:dyDescent="0.25">
      <c r="B243" s="273">
        <v>43601</v>
      </c>
      <c r="C243" s="267" t="s">
        <v>749</v>
      </c>
      <c r="D243" s="268" t="s">
        <v>750</v>
      </c>
      <c r="E243" s="267" t="s">
        <v>697</v>
      </c>
      <c r="F243" s="269">
        <v>1428</v>
      </c>
      <c r="G243" s="267" t="s">
        <v>572</v>
      </c>
      <c r="H243" s="269">
        <v>6</v>
      </c>
      <c r="I243" s="267" t="s">
        <v>582</v>
      </c>
      <c r="J243" s="269" t="s">
        <v>660</v>
      </c>
      <c r="K243" s="269">
        <v>0</v>
      </c>
      <c r="L243" s="269">
        <v>7</v>
      </c>
      <c r="M243" s="274">
        <v>7</v>
      </c>
    </row>
    <row r="244" spans="2:13" ht="13.5" thickBot="1" x14ac:dyDescent="0.25">
      <c r="B244" s="273">
        <v>42209</v>
      </c>
      <c r="C244" s="267" t="s">
        <v>729</v>
      </c>
      <c r="D244" s="268" t="s">
        <v>906</v>
      </c>
      <c r="E244" s="267" t="s">
        <v>697</v>
      </c>
      <c r="F244" s="269">
        <v>1422</v>
      </c>
      <c r="G244" s="267" t="s">
        <v>572</v>
      </c>
      <c r="H244" s="269">
        <v>4</v>
      </c>
      <c r="I244" s="267"/>
      <c r="J244" s="269" t="s">
        <v>579</v>
      </c>
      <c r="K244" s="269">
        <v>0</v>
      </c>
      <c r="L244" s="269">
        <v>3</v>
      </c>
      <c r="M244" s="274">
        <v>7</v>
      </c>
    </row>
    <row r="245" spans="2:13" ht="13.5" thickBot="1" x14ac:dyDescent="0.25">
      <c r="B245" s="275">
        <v>41438</v>
      </c>
      <c r="C245" s="270" t="s">
        <v>714</v>
      </c>
      <c r="D245" s="271" t="s">
        <v>957</v>
      </c>
      <c r="E245" s="270" t="s">
        <v>915</v>
      </c>
      <c r="F245" s="272">
        <v>1417</v>
      </c>
      <c r="G245" s="270"/>
      <c r="H245" s="272">
        <v>11</v>
      </c>
      <c r="I245" s="270"/>
      <c r="J245" s="272" t="s">
        <v>576</v>
      </c>
      <c r="K245" s="272">
        <v>0</v>
      </c>
      <c r="L245" s="272">
        <v>3</v>
      </c>
      <c r="M245" s="276">
        <v>7</v>
      </c>
    </row>
    <row r="246" spans="2:13" ht="13.5" thickBot="1" x14ac:dyDescent="0.25">
      <c r="B246" s="273">
        <v>40687</v>
      </c>
      <c r="C246" s="267" t="s">
        <v>696</v>
      </c>
      <c r="D246" s="268" t="s">
        <v>1011</v>
      </c>
      <c r="E246" s="267" t="s">
        <v>697</v>
      </c>
      <c r="F246" s="269">
        <v>1417</v>
      </c>
      <c r="G246" s="267" t="s">
        <v>572</v>
      </c>
      <c r="H246" s="269">
        <v>3</v>
      </c>
      <c r="I246" s="267"/>
      <c r="J246" s="269" t="s">
        <v>576</v>
      </c>
      <c r="K246" s="269">
        <v>0</v>
      </c>
      <c r="L246" s="269">
        <v>4</v>
      </c>
      <c r="M246" s="274">
        <v>8</v>
      </c>
    </row>
    <row r="247" spans="2:13" ht="13.5" thickBot="1" x14ac:dyDescent="0.25">
      <c r="B247" s="273">
        <v>42880</v>
      </c>
      <c r="C247" s="267" t="s">
        <v>751</v>
      </c>
      <c r="D247" s="268" t="s">
        <v>830</v>
      </c>
      <c r="E247" s="267" t="s">
        <v>697</v>
      </c>
      <c r="F247" s="269">
        <v>1416</v>
      </c>
      <c r="G247" s="267" t="s">
        <v>572</v>
      </c>
      <c r="H247" s="269">
        <v>4</v>
      </c>
      <c r="I247" s="267"/>
      <c r="J247" s="269" t="s">
        <v>576</v>
      </c>
      <c r="K247" s="269">
        <v>0</v>
      </c>
      <c r="L247" s="269">
        <v>1</v>
      </c>
      <c r="M247" s="274">
        <v>4</v>
      </c>
    </row>
    <row r="248" spans="2:13" ht="13.5" thickBot="1" x14ac:dyDescent="0.25">
      <c r="B248" s="273">
        <v>42861</v>
      </c>
      <c r="C248" s="267" t="s">
        <v>749</v>
      </c>
      <c r="D248" s="268" t="s">
        <v>825</v>
      </c>
      <c r="E248" s="267" t="s">
        <v>697</v>
      </c>
      <c r="F248" s="269">
        <v>1414</v>
      </c>
      <c r="G248" s="267" t="s">
        <v>572</v>
      </c>
      <c r="H248" s="269">
        <v>5</v>
      </c>
      <c r="I248" s="267" t="s">
        <v>588</v>
      </c>
      <c r="J248" s="269" t="s">
        <v>595</v>
      </c>
      <c r="K248" s="269">
        <v>0</v>
      </c>
      <c r="L248" s="269">
        <v>4</v>
      </c>
      <c r="M248" s="274">
        <v>4</v>
      </c>
    </row>
    <row r="249" spans="2:13" ht="13.5" thickBot="1" x14ac:dyDescent="0.25">
      <c r="B249" s="273">
        <v>41420</v>
      </c>
      <c r="C249" s="267" t="s">
        <v>925</v>
      </c>
      <c r="D249" s="268" t="s">
        <v>952</v>
      </c>
      <c r="E249" s="267" t="s">
        <v>915</v>
      </c>
      <c r="F249" s="269">
        <v>1414</v>
      </c>
      <c r="G249" s="267"/>
      <c r="H249" s="269">
        <v>11</v>
      </c>
      <c r="I249" s="267"/>
      <c r="J249" s="269" t="s">
        <v>576</v>
      </c>
      <c r="K249" s="269">
        <v>0</v>
      </c>
      <c r="L249" s="269">
        <v>3</v>
      </c>
      <c r="M249" s="274">
        <v>6</v>
      </c>
    </row>
    <row r="250" spans="2:13" ht="13.5" thickBot="1" x14ac:dyDescent="0.25">
      <c r="B250" s="273">
        <v>39977</v>
      </c>
      <c r="C250" s="267" t="s">
        <v>1056</v>
      </c>
      <c r="D250" s="268" t="s">
        <v>935</v>
      </c>
      <c r="E250" s="267" t="s">
        <v>697</v>
      </c>
      <c r="F250" s="269">
        <v>1413</v>
      </c>
      <c r="G250" s="267" t="s">
        <v>572</v>
      </c>
      <c r="H250" s="269">
        <v>3</v>
      </c>
      <c r="I250" s="267" t="s">
        <v>588</v>
      </c>
      <c r="J250" s="269" t="s">
        <v>579</v>
      </c>
      <c r="K250" s="269">
        <v>0</v>
      </c>
      <c r="L250" s="269">
        <v>3</v>
      </c>
      <c r="M250" s="274">
        <v>6</v>
      </c>
    </row>
    <row r="251" spans="2:13" ht="13.5" thickBot="1" x14ac:dyDescent="0.25">
      <c r="B251" s="273">
        <v>37406</v>
      </c>
      <c r="C251" s="267" t="s">
        <v>1232</v>
      </c>
      <c r="D251" s="268" t="s">
        <v>1210</v>
      </c>
      <c r="E251" s="267" t="s">
        <v>1225</v>
      </c>
      <c r="F251" s="269">
        <v>1412</v>
      </c>
      <c r="G251" s="267" t="s">
        <v>572</v>
      </c>
      <c r="H251" s="269">
        <v>7</v>
      </c>
      <c r="I251" s="267"/>
      <c r="J251" s="269" t="s">
        <v>579</v>
      </c>
      <c r="K251" s="269">
        <v>0</v>
      </c>
      <c r="L251" s="269">
        <v>3</v>
      </c>
      <c r="M251" s="274">
        <v>7</v>
      </c>
    </row>
    <row r="252" spans="2:13" ht="13.5" thickBot="1" x14ac:dyDescent="0.25">
      <c r="B252" s="273">
        <v>39969</v>
      </c>
      <c r="C252" s="267" t="s">
        <v>696</v>
      </c>
      <c r="D252" s="268" t="s">
        <v>1071</v>
      </c>
      <c r="E252" s="267" t="s">
        <v>697</v>
      </c>
      <c r="F252" s="269">
        <v>1406</v>
      </c>
      <c r="G252" s="267" t="s">
        <v>572</v>
      </c>
      <c r="H252" s="269">
        <v>3</v>
      </c>
      <c r="I252" s="267"/>
      <c r="J252" s="269" t="s">
        <v>579</v>
      </c>
      <c r="K252" s="269">
        <v>1</v>
      </c>
      <c r="L252" s="269">
        <v>4</v>
      </c>
      <c r="M252" s="274">
        <v>9</v>
      </c>
    </row>
    <row r="253" spans="2:13" ht="13.5" thickBot="1" x14ac:dyDescent="0.25">
      <c r="B253" s="275">
        <v>42535</v>
      </c>
      <c r="C253" s="270" t="s">
        <v>736</v>
      </c>
      <c r="D253" s="271" t="s">
        <v>867</v>
      </c>
      <c r="E253" s="270" t="s">
        <v>697</v>
      </c>
      <c r="F253" s="272">
        <v>1404</v>
      </c>
      <c r="G253" s="270" t="s">
        <v>572</v>
      </c>
      <c r="H253" s="272">
        <v>3</v>
      </c>
      <c r="I253" s="270" t="s">
        <v>588</v>
      </c>
      <c r="J253" s="272" t="s">
        <v>579</v>
      </c>
      <c r="K253" s="272">
        <v>1</v>
      </c>
      <c r="L253" s="272">
        <v>4</v>
      </c>
      <c r="M253" s="276">
        <v>5</v>
      </c>
    </row>
    <row r="254" spans="2:13" ht="13.5" thickBot="1" x14ac:dyDescent="0.25">
      <c r="B254" s="275">
        <v>44764</v>
      </c>
      <c r="C254" s="270" t="s">
        <v>602</v>
      </c>
      <c r="D254" s="271" t="s">
        <v>650</v>
      </c>
      <c r="E254" s="270" t="s">
        <v>571</v>
      </c>
      <c r="F254" s="272">
        <v>1397</v>
      </c>
      <c r="G254" s="270" t="s">
        <v>572</v>
      </c>
      <c r="H254" s="272">
        <v>4</v>
      </c>
      <c r="I254" s="270"/>
      <c r="J254" s="272" t="s">
        <v>576</v>
      </c>
      <c r="K254" s="272">
        <v>0</v>
      </c>
      <c r="L254" s="272">
        <v>7</v>
      </c>
      <c r="M254" s="276">
        <v>0</v>
      </c>
    </row>
    <row r="255" spans="2:13" ht="13.5" thickBot="1" x14ac:dyDescent="0.25">
      <c r="B255" s="275">
        <v>41788</v>
      </c>
      <c r="C255" s="270" t="s">
        <v>923</v>
      </c>
      <c r="D255" s="271" t="s">
        <v>924</v>
      </c>
      <c r="E255" s="270" t="s">
        <v>915</v>
      </c>
      <c r="F255" s="272">
        <v>1392</v>
      </c>
      <c r="G255" s="270" t="s">
        <v>572</v>
      </c>
      <c r="H255" s="272">
        <v>4</v>
      </c>
      <c r="I255" s="270"/>
      <c r="J255" s="272" t="s">
        <v>579</v>
      </c>
      <c r="K255" s="272">
        <v>0</v>
      </c>
      <c r="L255" s="272">
        <v>0</v>
      </c>
      <c r="M255" s="276">
        <v>4</v>
      </c>
    </row>
    <row r="256" spans="2:13" ht="13.5" thickBot="1" x14ac:dyDescent="0.25">
      <c r="B256" s="275">
        <v>38147</v>
      </c>
      <c r="C256" s="270" t="s">
        <v>1111</v>
      </c>
      <c r="D256" s="271" t="s">
        <v>1203</v>
      </c>
      <c r="E256" s="270" t="s">
        <v>1089</v>
      </c>
      <c r="F256" s="272">
        <v>1389</v>
      </c>
      <c r="G256" s="270" t="s">
        <v>572</v>
      </c>
      <c r="H256" s="272">
        <v>8</v>
      </c>
      <c r="I256" s="270" t="s">
        <v>588</v>
      </c>
      <c r="J256" s="272" t="s">
        <v>576</v>
      </c>
      <c r="K256" s="272">
        <v>1</v>
      </c>
      <c r="L256" s="272">
        <v>3</v>
      </c>
      <c r="M256" s="276">
        <v>6</v>
      </c>
    </row>
    <row r="257" spans="2:13" ht="13.5" thickBot="1" x14ac:dyDescent="0.25">
      <c r="B257" s="275">
        <v>44042</v>
      </c>
      <c r="C257" s="270" t="s">
        <v>696</v>
      </c>
      <c r="D257" s="271" t="s">
        <v>720</v>
      </c>
      <c r="E257" s="270" t="s">
        <v>697</v>
      </c>
      <c r="F257" s="272">
        <v>1386</v>
      </c>
      <c r="G257" s="270" t="s">
        <v>572</v>
      </c>
      <c r="H257" s="272">
        <v>4</v>
      </c>
      <c r="I257" s="270"/>
      <c r="J257" s="272" t="s">
        <v>579</v>
      </c>
      <c r="K257" s="272">
        <v>3</v>
      </c>
      <c r="L257" s="272">
        <v>5</v>
      </c>
      <c r="M257" s="276">
        <v>7</v>
      </c>
    </row>
    <row r="258" spans="2:13" ht="13.5" thickBot="1" x14ac:dyDescent="0.25">
      <c r="B258" s="275">
        <v>44695</v>
      </c>
      <c r="C258" s="270" t="s">
        <v>600</v>
      </c>
      <c r="D258" s="271" t="s">
        <v>634</v>
      </c>
      <c r="E258" s="270" t="s">
        <v>571</v>
      </c>
      <c r="F258" s="272">
        <v>1383</v>
      </c>
      <c r="G258" s="270" t="s">
        <v>572</v>
      </c>
      <c r="H258" s="272">
        <v>3</v>
      </c>
      <c r="I258" s="270"/>
      <c r="J258" s="272" t="s">
        <v>579</v>
      </c>
      <c r="K258" s="272">
        <v>2</v>
      </c>
      <c r="L258" s="272">
        <v>4</v>
      </c>
      <c r="M258" s="276">
        <v>0</v>
      </c>
    </row>
    <row r="259" spans="2:13" ht="13.5" thickBot="1" x14ac:dyDescent="0.25">
      <c r="B259" s="275">
        <v>41800</v>
      </c>
      <c r="C259" s="270" t="s">
        <v>930</v>
      </c>
      <c r="D259" s="271" t="s">
        <v>931</v>
      </c>
      <c r="E259" s="270" t="s">
        <v>915</v>
      </c>
      <c r="F259" s="272">
        <v>1383</v>
      </c>
      <c r="G259" s="270" t="s">
        <v>572</v>
      </c>
      <c r="H259" s="272">
        <v>5</v>
      </c>
      <c r="I259" s="270"/>
      <c r="J259" s="272" t="s">
        <v>579</v>
      </c>
      <c r="K259" s="272">
        <v>0</v>
      </c>
      <c r="L259" s="272">
        <v>4</v>
      </c>
      <c r="M259" s="276">
        <v>6</v>
      </c>
    </row>
    <row r="260" spans="2:13" ht="13.5" thickBot="1" x14ac:dyDescent="0.25">
      <c r="B260" s="275">
        <v>45064</v>
      </c>
      <c r="C260" s="270" t="s">
        <v>574</v>
      </c>
      <c r="D260" s="271" t="s">
        <v>575</v>
      </c>
      <c r="E260" s="270" t="s">
        <v>571</v>
      </c>
      <c r="F260" s="272">
        <v>1380</v>
      </c>
      <c r="G260" s="270" t="s">
        <v>572</v>
      </c>
      <c r="H260" s="272">
        <v>4</v>
      </c>
      <c r="I260" s="270"/>
      <c r="J260" s="272" t="s">
        <v>576</v>
      </c>
      <c r="K260" s="272">
        <v>2</v>
      </c>
      <c r="L260" s="272">
        <v>4</v>
      </c>
      <c r="M260" s="276">
        <v>0</v>
      </c>
    </row>
    <row r="261" spans="2:13" ht="13.5" thickBot="1" x14ac:dyDescent="0.25">
      <c r="B261" s="273">
        <v>41833</v>
      </c>
      <c r="C261" s="267" t="s">
        <v>945</v>
      </c>
      <c r="D261" s="268" t="s">
        <v>946</v>
      </c>
      <c r="E261" s="267" t="s">
        <v>915</v>
      </c>
      <c r="F261" s="269">
        <v>1378</v>
      </c>
      <c r="G261" s="267" t="s">
        <v>572</v>
      </c>
      <c r="H261" s="269">
        <v>3</v>
      </c>
      <c r="I261" s="267" t="s">
        <v>588</v>
      </c>
      <c r="J261" s="269" t="s">
        <v>579</v>
      </c>
      <c r="K261" s="269">
        <v>1</v>
      </c>
      <c r="L261" s="269">
        <v>7</v>
      </c>
      <c r="M261" s="274">
        <v>8</v>
      </c>
    </row>
    <row r="262" spans="2:13" ht="13.5" thickBot="1" x14ac:dyDescent="0.25">
      <c r="B262" s="275">
        <v>42952</v>
      </c>
      <c r="C262" s="270" t="s">
        <v>733</v>
      </c>
      <c r="D262" s="271" t="s">
        <v>851</v>
      </c>
      <c r="E262" s="270" t="s">
        <v>697</v>
      </c>
      <c r="F262" s="272">
        <v>1368</v>
      </c>
      <c r="G262" s="270" t="s">
        <v>572</v>
      </c>
      <c r="H262" s="272">
        <v>5</v>
      </c>
      <c r="I262" s="270"/>
      <c r="J262" s="272" t="s">
        <v>579</v>
      </c>
      <c r="K262" s="272">
        <v>1</v>
      </c>
      <c r="L262" s="272">
        <v>0</v>
      </c>
      <c r="M262" s="276">
        <v>5</v>
      </c>
    </row>
    <row r="263" spans="2:13" ht="13.5" thickBot="1" x14ac:dyDescent="0.25">
      <c r="B263" s="275">
        <v>42150</v>
      </c>
      <c r="C263" s="270" t="s">
        <v>696</v>
      </c>
      <c r="D263" s="271" t="s">
        <v>889</v>
      </c>
      <c r="E263" s="270" t="s">
        <v>697</v>
      </c>
      <c r="F263" s="272">
        <v>1365</v>
      </c>
      <c r="G263" s="270" t="s">
        <v>572</v>
      </c>
      <c r="H263" s="272">
        <v>3</v>
      </c>
      <c r="I263" s="270" t="s">
        <v>588</v>
      </c>
      <c r="J263" s="272" t="s">
        <v>576</v>
      </c>
      <c r="K263" s="272">
        <v>2</v>
      </c>
      <c r="L263" s="272">
        <v>5</v>
      </c>
      <c r="M263" s="276">
        <v>6</v>
      </c>
    </row>
    <row r="264" spans="2:13" ht="13.5" thickBot="1" x14ac:dyDescent="0.25">
      <c r="B264" s="275">
        <v>38202</v>
      </c>
      <c r="C264" s="270" t="s">
        <v>1111</v>
      </c>
      <c r="D264" s="271" t="s">
        <v>1216</v>
      </c>
      <c r="E264" s="270" t="s">
        <v>1089</v>
      </c>
      <c r="F264" s="272">
        <v>1348</v>
      </c>
      <c r="G264" s="270" t="s">
        <v>572</v>
      </c>
      <c r="H264" s="272">
        <v>8</v>
      </c>
      <c r="I264" s="270"/>
      <c r="J264" s="272" t="s">
        <v>579</v>
      </c>
      <c r="K264" s="272">
        <v>0</v>
      </c>
      <c r="L264" s="272">
        <v>3</v>
      </c>
      <c r="M264" s="276">
        <v>6</v>
      </c>
    </row>
    <row r="265" spans="2:13" ht="13.5" thickBot="1" x14ac:dyDescent="0.25">
      <c r="B265" s="273">
        <v>37467</v>
      </c>
      <c r="C265" s="267" t="s">
        <v>1260</v>
      </c>
      <c r="D265" s="268" t="s">
        <v>1261</v>
      </c>
      <c r="E265" s="267" t="s">
        <v>1225</v>
      </c>
      <c r="F265" s="269">
        <v>1347</v>
      </c>
      <c r="G265" s="267" t="s">
        <v>572</v>
      </c>
      <c r="H265" s="269">
        <v>8</v>
      </c>
      <c r="I265" s="267"/>
      <c r="J265" s="269" t="s">
        <v>573</v>
      </c>
      <c r="K265" s="269">
        <v>0</v>
      </c>
      <c r="L265" s="269">
        <v>5</v>
      </c>
      <c r="M265" s="274">
        <v>8</v>
      </c>
    </row>
    <row r="266" spans="2:13" ht="13.5" thickBot="1" x14ac:dyDescent="0.25">
      <c r="B266" s="282">
        <v>42871</v>
      </c>
      <c r="C266" s="283" t="s">
        <v>714</v>
      </c>
      <c r="D266" s="284" t="s">
        <v>828</v>
      </c>
      <c r="E266" s="283" t="s">
        <v>697</v>
      </c>
      <c r="F266" s="285">
        <v>1346</v>
      </c>
      <c r="G266" s="283" t="s">
        <v>827</v>
      </c>
      <c r="H266" s="285">
        <v>5</v>
      </c>
      <c r="I266" s="283"/>
      <c r="J266" s="285" t="s">
        <v>573</v>
      </c>
      <c r="K266" s="285">
        <v>1</v>
      </c>
      <c r="L266" s="285">
        <v>2</v>
      </c>
      <c r="M266" s="286">
        <v>5</v>
      </c>
    </row>
    <row r="267" spans="2:13" ht="13.5" thickTop="1" x14ac:dyDescent="0.2">
      <c r="B267" s="294">
        <v>37789</v>
      </c>
      <c r="C267" s="308" t="s">
        <v>1109</v>
      </c>
      <c r="D267" s="313" t="s">
        <v>1221</v>
      </c>
      <c r="E267" s="308" t="s">
        <v>1089</v>
      </c>
      <c r="F267" s="317">
        <v>1346</v>
      </c>
      <c r="G267" s="308" t="s">
        <v>1018</v>
      </c>
      <c r="H267" s="317">
        <v>8</v>
      </c>
      <c r="I267" s="308"/>
      <c r="J267" s="317" t="s">
        <v>579</v>
      </c>
      <c r="K267" s="317">
        <v>0</v>
      </c>
      <c r="L267" s="317">
        <v>0</v>
      </c>
      <c r="M267" s="317">
        <v>8</v>
      </c>
    </row>
    <row r="268" spans="2:13" ht="13.5" thickBot="1" x14ac:dyDescent="0.25">
      <c r="B268" s="292">
        <v>44031</v>
      </c>
      <c r="C268" s="306" t="s">
        <v>714</v>
      </c>
      <c r="D268" s="312" t="s">
        <v>715</v>
      </c>
      <c r="E268" s="306" t="s">
        <v>697</v>
      </c>
      <c r="F268" s="316">
        <v>1341</v>
      </c>
      <c r="G268" s="306" t="s">
        <v>572</v>
      </c>
      <c r="H268" s="316">
        <v>5</v>
      </c>
      <c r="I268" s="306"/>
      <c r="J268" s="316" t="s">
        <v>595</v>
      </c>
      <c r="K268" s="316">
        <v>1</v>
      </c>
      <c r="L268" s="316">
        <v>7</v>
      </c>
      <c r="M268" s="316">
        <v>8</v>
      </c>
    </row>
    <row r="269" spans="2:13" ht="14.25" thickTop="1" thickBot="1" x14ac:dyDescent="0.25">
      <c r="B269" s="300">
        <v>41826</v>
      </c>
      <c r="C269" s="310" t="s">
        <v>714</v>
      </c>
      <c r="D269" s="314" t="s">
        <v>855</v>
      </c>
      <c r="E269" s="310" t="s">
        <v>915</v>
      </c>
      <c r="F269" s="318">
        <v>1332</v>
      </c>
      <c r="G269" s="310" t="s">
        <v>572</v>
      </c>
      <c r="H269" s="318">
        <v>5</v>
      </c>
      <c r="I269" s="310"/>
      <c r="J269" s="318" t="s">
        <v>576</v>
      </c>
      <c r="K269" s="318">
        <v>0</v>
      </c>
      <c r="L269" s="318">
        <v>3</v>
      </c>
      <c r="M269" s="323">
        <v>5</v>
      </c>
    </row>
    <row r="270" spans="2:13" ht="14.25" thickTop="1" thickBot="1" x14ac:dyDescent="0.25">
      <c r="B270" s="275">
        <v>40383</v>
      </c>
      <c r="C270" s="270" t="s">
        <v>779</v>
      </c>
      <c r="D270" s="271" t="s">
        <v>1055</v>
      </c>
      <c r="E270" s="270" t="s">
        <v>697</v>
      </c>
      <c r="F270" s="272">
        <v>1332</v>
      </c>
      <c r="G270" s="270" t="s">
        <v>572</v>
      </c>
      <c r="H270" s="272">
        <v>3</v>
      </c>
      <c r="I270" s="270"/>
      <c r="J270" s="272" t="s">
        <v>579</v>
      </c>
      <c r="K270" s="272">
        <v>0</v>
      </c>
      <c r="L270" s="272">
        <v>7</v>
      </c>
      <c r="M270" s="276">
        <v>9</v>
      </c>
    </row>
    <row r="271" spans="2:13" ht="13.5" thickBot="1" x14ac:dyDescent="0.25">
      <c r="B271" s="273">
        <v>38490</v>
      </c>
      <c r="C271" s="267" t="s">
        <v>1091</v>
      </c>
      <c r="D271" s="268" t="s">
        <v>1178</v>
      </c>
      <c r="E271" s="267" t="s">
        <v>1089</v>
      </c>
      <c r="F271" s="269">
        <v>1329</v>
      </c>
      <c r="G271" s="267" t="s">
        <v>572</v>
      </c>
      <c r="H271" s="269">
        <v>6</v>
      </c>
      <c r="I271" s="267"/>
      <c r="J271" s="269" t="s">
        <v>576</v>
      </c>
      <c r="K271" s="269">
        <v>2</v>
      </c>
      <c r="L271" s="269">
        <v>3</v>
      </c>
      <c r="M271" s="274">
        <v>5</v>
      </c>
    </row>
    <row r="272" spans="2:13" ht="13.5" thickBot="1" x14ac:dyDescent="0.25">
      <c r="B272" s="277">
        <v>44396</v>
      </c>
      <c r="C272" s="278" t="s">
        <v>617</v>
      </c>
      <c r="D272" s="279" t="s">
        <v>681</v>
      </c>
      <c r="E272" s="278" t="s">
        <v>571</v>
      </c>
      <c r="F272" s="280">
        <v>1328</v>
      </c>
      <c r="G272" s="278" t="s">
        <v>572</v>
      </c>
      <c r="H272" s="280">
        <v>3</v>
      </c>
      <c r="I272" s="278"/>
      <c r="J272" s="280" t="s">
        <v>579</v>
      </c>
      <c r="K272" s="280">
        <v>1</v>
      </c>
      <c r="L272" s="280">
        <v>5</v>
      </c>
      <c r="M272" s="281">
        <v>0</v>
      </c>
    </row>
    <row r="273" spans="2:13" ht="13.5" thickTop="1" x14ac:dyDescent="0.2">
      <c r="B273" s="294">
        <v>43625</v>
      </c>
      <c r="C273" s="308" t="s">
        <v>740</v>
      </c>
      <c r="D273" s="313" t="s">
        <v>759</v>
      </c>
      <c r="E273" s="308" t="s">
        <v>697</v>
      </c>
      <c r="F273" s="317">
        <v>1328</v>
      </c>
      <c r="G273" s="308" t="s">
        <v>572</v>
      </c>
      <c r="H273" s="317">
        <v>5</v>
      </c>
      <c r="I273" s="308"/>
      <c r="J273" s="317" t="s">
        <v>576</v>
      </c>
      <c r="K273" s="317">
        <v>0</v>
      </c>
      <c r="L273" s="317">
        <v>6</v>
      </c>
      <c r="M273" s="317">
        <v>10</v>
      </c>
    </row>
    <row r="274" spans="2:13" x14ac:dyDescent="0.2">
      <c r="B274" s="292">
        <v>41784</v>
      </c>
      <c r="C274" s="306" t="s">
        <v>921</v>
      </c>
      <c r="D274" s="312" t="s">
        <v>922</v>
      </c>
      <c r="E274" s="306" t="s">
        <v>915</v>
      </c>
      <c r="F274" s="316">
        <v>1324</v>
      </c>
      <c r="G274" s="306" t="s">
        <v>572</v>
      </c>
      <c r="H274" s="316">
        <v>4</v>
      </c>
      <c r="I274" s="306"/>
      <c r="J274" s="316" t="s">
        <v>576</v>
      </c>
      <c r="K274" s="316">
        <v>0</v>
      </c>
      <c r="L274" s="316">
        <v>4</v>
      </c>
      <c r="M274" s="316">
        <v>8</v>
      </c>
    </row>
    <row r="275" spans="2:13" x14ac:dyDescent="0.2">
      <c r="B275" s="292">
        <v>44708</v>
      </c>
      <c r="C275" s="306" t="s">
        <v>598</v>
      </c>
      <c r="D275" s="312" t="s">
        <v>637</v>
      </c>
      <c r="E275" s="306" t="s">
        <v>571</v>
      </c>
      <c r="F275" s="316">
        <v>1323</v>
      </c>
      <c r="G275" s="306" t="s">
        <v>572</v>
      </c>
      <c r="H275" s="316">
        <v>3</v>
      </c>
      <c r="I275" s="306"/>
      <c r="J275" s="316" t="s">
        <v>579</v>
      </c>
      <c r="K275" s="316">
        <v>0</v>
      </c>
      <c r="L275" s="316">
        <v>4</v>
      </c>
      <c r="M275" s="316">
        <v>0</v>
      </c>
    </row>
    <row r="276" spans="2:13" x14ac:dyDescent="0.2">
      <c r="B276" s="292">
        <v>43247</v>
      </c>
      <c r="C276" s="306" t="s">
        <v>704</v>
      </c>
      <c r="D276" s="312" t="s">
        <v>795</v>
      </c>
      <c r="E276" s="306" t="s">
        <v>697</v>
      </c>
      <c r="F276" s="316">
        <v>1322</v>
      </c>
      <c r="G276" s="306" t="s">
        <v>572</v>
      </c>
      <c r="H276" s="316">
        <v>5</v>
      </c>
      <c r="I276" s="306" t="s">
        <v>582</v>
      </c>
      <c r="J276" s="316" t="s">
        <v>735</v>
      </c>
      <c r="K276" s="316">
        <v>1</v>
      </c>
      <c r="L276" s="316">
        <v>5</v>
      </c>
      <c r="M276" s="316">
        <v>6</v>
      </c>
    </row>
    <row r="277" spans="2:13" x14ac:dyDescent="0.2">
      <c r="B277" s="294">
        <v>39978</v>
      </c>
      <c r="C277" s="308" t="s">
        <v>779</v>
      </c>
      <c r="D277" s="313" t="s">
        <v>1075</v>
      </c>
      <c r="E277" s="308" t="s">
        <v>697</v>
      </c>
      <c r="F277" s="317">
        <v>1322</v>
      </c>
      <c r="G277" s="308" t="s">
        <v>572</v>
      </c>
      <c r="H277" s="317">
        <v>3</v>
      </c>
      <c r="I277" s="308"/>
      <c r="J277" s="317" t="s">
        <v>579</v>
      </c>
      <c r="K277" s="317">
        <v>0</v>
      </c>
      <c r="L277" s="317">
        <v>5</v>
      </c>
      <c r="M277" s="317">
        <v>8</v>
      </c>
    </row>
    <row r="278" spans="2:13" x14ac:dyDescent="0.2">
      <c r="B278" s="294">
        <v>38174</v>
      </c>
      <c r="C278" s="308" t="s">
        <v>1113</v>
      </c>
      <c r="D278" s="313" t="s">
        <v>1206</v>
      </c>
      <c r="E278" s="308" t="s">
        <v>1089</v>
      </c>
      <c r="F278" s="317">
        <v>1319</v>
      </c>
      <c r="G278" s="308" t="s">
        <v>572</v>
      </c>
      <c r="H278" s="317">
        <v>5</v>
      </c>
      <c r="I278" s="308"/>
      <c r="J278" s="317" t="s">
        <v>579</v>
      </c>
      <c r="K278" s="317">
        <v>0</v>
      </c>
      <c r="L278" s="317">
        <v>1</v>
      </c>
      <c r="M278" s="317">
        <v>6</v>
      </c>
    </row>
    <row r="279" spans="2:13" ht="13.5" thickBot="1" x14ac:dyDescent="0.25">
      <c r="B279" s="294">
        <v>44425</v>
      </c>
      <c r="C279" s="308" t="s">
        <v>620</v>
      </c>
      <c r="D279" s="313" t="s">
        <v>692</v>
      </c>
      <c r="E279" s="308" t="s">
        <v>571</v>
      </c>
      <c r="F279" s="317">
        <v>1317</v>
      </c>
      <c r="G279" s="308" t="s">
        <v>572</v>
      </c>
      <c r="H279" s="317">
        <v>4</v>
      </c>
      <c r="I279" s="308"/>
      <c r="J279" s="317" t="s">
        <v>579</v>
      </c>
      <c r="K279" s="317">
        <v>1</v>
      </c>
      <c r="L279" s="317">
        <v>1</v>
      </c>
      <c r="M279" s="317">
        <v>0</v>
      </c>
    </row>
    <row r="280" spans="2:13" ht="14.25" thickTop="1" thickBot="1" x14ac:dyDescent="0.25">
      <c r="B280" s="290">
        <v>38851</v>
      </c>
      <c r="C280" s="304" t="s">
        <v>1149</v>
      </c>
      <c r="D280" s="311" t="s">
        <v>1156</v>
      </c>
      <c r="E280" s="304" t="s">
        <v>1089</v>
      </c>
      <c r="F280" s="315">
        <v>1316</v>
      </c>
      <c r="G280" s="304" t="s">
        <v>572</v>
      </c>
      <c r="H280" s="315">
        <v>5</v>
      </c>
      <c r="I280" s="304" t="s">
        <v>588</v>
      </c>
      <c r="J280" s="315" t="s">
        <v>579</v>
      </c>
      <c r="K280" s="315">
        <v>2</v>
      </c>
      <c r="L280" s="315">
        <v>4</v>
      </c>
      <c r="M280" s="319">
        <v>7</v>
      </c>
    </row>
    <row r="281" spans="2:13" ht="14.25" thickTop="1" thickBot="1" x14ac:dyDescent="0.25">
      <c r="B281" s="275">
        <v>37448</v>
      </c>
      <c r="C281" s="270" t="s">
        <v>1236</v>
      </c>
      <c r="D281" s="271" t="s">
        <v>1250</v>
      </c>
      <c r="E281" s="270" t="s">
        <v>1225</v>
      </c>
      <c r="F281" s="272">
        <v>1316</v>
      </c>
      <c r="G281" s="270" t="s">
        <v>572</v>
      </c>
      <c r="H281" s="272">
        <v>8</v>
      </c>
      <c r="I281" s="270"/>
      <c r="J281" s="272" t="s">
        <v>576</v>
      </c>
      <c r="K281" s="272">
        <v>1</v>
      </c>
      <c r="L281" s="272">
        <v>5</v>
      </c>
      <c r="M281" s="276">
        <v>7</v>
      </c>
    </row>
    <row r="282" spans="2:13" ht="13.5" thickBot="1" x14ac:dyDescent="0.25">
      <c r="B282" s="273">
        <v>41093</v>
      </c>
      <c r="C282" s="267" t="s">
        <v>932</v>
      </c>
      <c r="D282" s="268" t="s">
        <v>993</v>
      </c>
      <c r="E282" s="267" t="s">
        <v>915</v>
      </c>
      <c r="F282" s="269">
        <v>1314</v>
      </c>
      <c r="G282" s="267" t="s">
        <v>572</v>
      </c>
      <c r="H282" s="269">
        <v>3</v>
      </c>
      <c r="I282" s="267"/>
      <c r="J282" s="269" t="s">
        <v>579</v>
      </c>
      <c r="K282" s="269">
        <v>1</v>
      </c>
      <c r="L282" s="269">
        <v>2</v>
      </c>
      <c r="M282" s="274">
        <v>7</v>
      </c>
    </row>
    <row r="283" spans="2:13" ht="13.5" thickBot="1" x14ac:dyDescent="0.25">
      <c r="B283" s="273">
        <v>44376</v>
      </c>
      <c r="C283" s="267" t="s">
        <v>600</v>
      </c>
      <c r="D283" s="268" t="s">
        <v>672</v>
      </c>
      <c r="E283" s="267" t="s">
        <v>571</v>
      </c>
      <c r="F283" s="269">
        <v>1306</v>
      </c>
      <c r="G283" s="267" t="s">
        <v>572</v>
      </c>
      <c r="H283" s="269">
        <v>4</v>
      </c>
      <c r="I283" s="267"/>
      <c r="J283" s="269" t="s">
        <v>573</v>
      </c>
      <c r="K283" s="269">
        <v>2</v>
      </c>
      <c r="L283" s="269">
        <v>3</v>
      </c>
      <c r="M283" s="274">
        <v>0</v>
      </c>
    </row>
    <row r="284" spans="2:13" ht="13.5" thickBot="1" x14ac:dyDescent="0.25">
      <c r="B284" s="273">
        <v>42943</v>
      </c>
      <c r="C284" s="267" t="s">
        <v>782</v>
      </c>
      <c r="D284" s="268" t="s">
        <v>848</v>
      </c>
      <c r="E284" s="267" t="s">
        <v>697</v>
      </c>
      <c r="F284" s="269">
        <v>1305</v>
      </c>
      <c r="G284" s="267" t="s">
        <v>572</v>
      </c>
      <c r="H284" s="269">
        <v>6</v>
      </c>
      <c r="I284" s="267"/>
      <c r="J284" s="269" t="s">
        <v>573</v>
      </c>
      <c r="K284" s="269">
        <v>1</v>
      </c>
      <c r="L284" s="269">
        <v>5</v>
      </c>
      <c r="M284" s="274">
        <v>8</v>
      </c>
    </row>
    <row r="285" spans="2:13" ht="13.5" thickBot="1" x14ac:dyDescent="0.25">
      <c r="B285" s="273">
        <v>42512</v>
      </c>
      <c r="C285" s="267" t="s">
        <v>860</v>
      </c>
      <c r="D285" s="268" t="s">
        <v>861</v>
      </c>
      <c r="E285" s="267" t="s">
        <v>697</v>
      </c>
      <c r="F285" s="269">
        <v>1293</v>
      </c>
      <c r="G285" s="267" t="s">
        <v>572</v>
      </c>
      <c r="H285" s="269">
        <v>3</v>
      </c>
      <c r="I285" s="267"/>
      <c r="J285" s="269" t="s">
        <v>579</v>
      </c>
      <c r="K285" s="269">
        <v>1</v>
      </c>
      <c r="L285" s="269">
        <v>4</v>
      </c>
      <c r="M285" s="274">
        <v>7</v>
      </c>
    </row>
    <row r="286" spans="2:13" ht="13.5" thickBot="1" x14ac:dyDescent="0.25">
      <c r="B286" s="273">
        <v>41464</v>
      </c>
      <c r="C286" s="267" t="s">
        <v>934</v>
      </c>
      <c r="D286" s="268" t="s">
        <v>967</v>
      </c>
      <c r="E286" s="267" t="s">
        <v>915</v>
      </c>
      <c r="F286" s="269">
        <v>1293</v>
      </c>
      <c r="G286" s="267"/>
      <c r="H286" s="269">
        <v>11</v>
      </c>
      <c r="I286" s="267"/>
      <c r="J286" s="269" t="s">
        <v>579</v>
      </c>
      <c r="K286" s="269">
        <v>0</v>
      </c>
      <c r="L286" s="269">
        <v>4</v>
      </c>
      <c r="M286" s="274">
        <v>5</v>
      </c>
    </row>
    <row r="287" spans="2:13" ht="13.5" thickBot="1" x14ac:dyDescent="0.25">
      <c r="B287" s="275">
        <v>40699</v>
      </c>
      <c r="C287" s="270" t="s">
        <v>779</v>
      </c>
      <c r="D287" s="271" t="s">
        <v>1014</v>
      </c>
      <c r="E287" s="270" t="s">
        <v>697</v>
      </c>
      <c r="F287" s="272">
        <v>1293</v>
      </c>
      <c r="G287" s="270" t="s">
        <v>572</v>
      </c>
      <c r="H287" s="272">
        <v>3</v>
      </c>
      <c r="I287" s="270" t="s">
        <v>582</v>
      </c>
      <c r="J287" s="272" t="s">
        <v>579</v>
      </c>
      <c r="K287" s="272">
        <v>0</v>
      </c>
      <c r="L287" s="272">
        <v>7</v>
      </c>
      <c r="M287" s="276">
        <v>9</v>
      </c>
    </row>
    <row r="288" spans="2:13" ht="13.5" thickBot="1" x14ac:dyDescent="0.25">
      <c r="B288" s="273">
        <v>40710</v>
      </c>
      <c r="C288" s="267" t="s">
        <v>704</v>
      </c>
      <c r="D288" s="268" t="s">
        <v>1020</v>
      </c>
      <c r="E288" s="267" t="s">
        <v>697</v>
      </c>
      <c r="F288" s="269">
        <v>1288</v>
      </c>
      <c r="G288" s="267" t="s">
        <v>572</v>
      </c>
      <c r="H288" s="269">
        <v>2</v>
      </c>
      <c r="I288" s="267"/>
      <c r="J288" s="269" t="s">
        <v>576</v>
      </c>
      <c r="K288" s="269">
        <v>3</v>
      </c>
      <c r="L288" s="269">
        <v>4</v>
      </c>
      <c r="M288" s="274">
        <v>8</v>
      </c>
    </row>
    <row r="289" spans="2:13" ht="13.5" thickBot="1" x14ac:dyDescent="0.25">
      <c r="B289" s="275">
        <v>38872</v>
      </c>
      <c r="C289" s="270" t="s">
        <v>930</v>
      </c>
      <c r="D289" s="271" t="s">
        <v>1162</v>
      </c>
      <c r="E289" s="270" t="s">
        <v>1089</v>
      </c>
      <c r="F289" s="272">
        <v>1288</v>
      </c>
      <c r="G289" s="270" t="s">
        <v>572</v>
      </c>
      <c r="H289" s="272">
        <v>3</v>
      </c>
      <c r="I289" s="270"/>
      <c r="J289" s="272" t="s">
        <v>579</v>
      </c>
      <c r="K289" s="272">
        <v>1</v>
      </c>
      <c r="L289" s="272">
        <v>4</v>
      </c>
      <c r="M289" s="276">
        <v>8</v>
      </c>
    </row>
    <row r="290" spans="2:13" ht="13.5" thickBot="1" x14ac:dyDescent="0.25">
      <c r="B290" s="273">
        <v>41774</v>
      </c>
      <c r="C290" s="267" t="s">
        <v>914</v>
      </c>
      <c r="D290" s="268" t="s">
        <v>918</v>
      </c>
      <c r="E290" s="267" t="s">
        <v>915</v>
      </c>
      <c r="F290" s="269">
        <v>1285</v>
      </c>
      <c r="G290" s="267" t="s">
        <v>572</v>
      </c>
      <c r="H290" s="269">
        <v>4</v>
      </c>
      <c r="I290" s="267"/>
      <c r="J290" s="269" t="s">
        <v>576</v>
      </c>
      <c r="K290" s="269">
        <v>0</v>
      </c>
      <c r="L290" s="269">
        <v>3</v>
      </c>
      <c r="M290" s="274">
        <v>8</v>
      </c>
    </row>
    <row r="291" spans="2:13" ht="13.5" thickBot="1" x14ac:dyDescent="0.25">
      <c r="B291" s="275">
        <v>40708</v>
      </c>
      <c r="C291" s="270" t="s">
        <v>725</v>
      </c>
      <c r="D291" s="271" t="s">
        <v>1019</v>
      </c>
      <c r="E291" s="270" t="s">
        <v>697</v>
      </c>
      <c r="F291" s="272">
        <v>1284</v>
      </c>
      <c r="G291" s="270" t="s">
        <v>1018</v>
      </c>
      <c r="H291" s="272">
        <v>2</v>
      </c>
      <c r="I291" s="270"/>
      <c r="J291" s="272" t="s">
        <v>579</v>
      </c>
      <c r="K291" s="272">
        <v>2</v>
      </c>
      <c r="L291" s="272">
        <v>3</v>
      </c>
      <c r="M291" s="276">
        <v>6</v>
      </c>
    </row>
    <row r="292" spans="2:13" ht="13.5" thickBot="1" x14ac:dyDescent="0.25">
      <c r="B292" s="273">
        <v>39597</v>
      </c>
      <c r="C292" s="267" t="s">
        <v>1097</v>
      </c>
      <c r="D292" s="268" t="s">
        <v>1098</v>
      </c>
      <c r="E292" s="267" t="s">
        <v>1089</v>
      </c>
      <c r="F292" s="269">
        <v>1283</v>
      </c>
      <c r="G292" s="267" t="s">
        <v>572</v>
      </c>
      <c r="H292" s="269">
        <v>2</v>
      </c>
      <c r="I292" s="267"/>
      <c r="J292" s="269" t="s">
        <v>579</v>
      </c>
      <c r="K292" s="269">
        <v>2</v>
      </c>
      <c r="L292" s="269">
        <v>3</v>
      </c>
      <c r="M292" s="274">
        <v>7</v>
      </c>
    </row>
    <row r="293" spans="2:13" ht="13.5" thickBot="1" x14ac:dyDescent="0.25">
      <c r="B293" s="275">
        <v>42526</v>
      </c>
      <c r="C293" s="270" t="s">
        <v>766</v>
      </c>
      <c r="D293" s="271" t="s">
        <v>865</v>
      </c>
      <c r="E293" s="270" t="s">
        <v>697</v>
      </c>
      <c r="F293" s="272">
        <v>1279</v>
      </c>
      <c r="G293" s="270" t="s">
        <v>572</v>
      </c>
      <c r="H293" s="272">
        <v>4</v>
      </c>
      <c r="I293" s="270" t="s">
        <v>582</v>
      </c>
      <c r="J293" s="272" t="s">
        <v>735</v>
      </c>
      <c r="K293" s="272">
        <v>1</v>
      </c>
      <c r="L293" s="272">
        <v>6</v>
      </c>
      <c r="M293" s="276">
        <v>7</v>
      </c>
    </row>
    <row r="294" spans="2:13" ht="13.5" thickBot="1" x14ac:dyDescent="0.25">
      <c r="B294" s="275">
        <v>38886</v>
      </c>
      <c r="C294" s="270" t="s">
        <v>1122</v>
      </c>
      <c r="D294" s="271" t="s">
        <v>1168</v>
      </c>
      <c r="E294" s="270" t="s">
        <v>1089</v>
      </c>
      <c r="F294" s="272">
        <v>1271</v>
      </c>
      <c r="G294" s="270" t="s">
        <v>572</v>
      </c>
      <c r="H294" s="272">
        <v>3</v>
      </c>
      <c r="I294" s="270"/>
      <c r="J294" s="272" t="s">
        <v>579</v>
      </c>
      <c r="K294" s="272">
        <v>2</v>
      </c>
      <c r="L294" s="272">
        <v>5</v>
      </c>
      <c r="M294" s="276">
        <v>8</v>
      </c>
    </row>
    <row r="295" spans="2:13" ht="13.5" thickBot="1" x14ac:dyDescent="0.25">
      <c r="B295" s="273">
        <v>38519</v>
      </c>
      <c r="C295" s="267" t="s">
        <v>1092</v>
      </c>
      <c r="D295" s="268" t="s">
        <v>920</v>
      </c>
      <c r="E295" s="267" t="s">
        <v>1089</v>
      </c>
      <c r="F295" s="269">
        <v>1263</v>
      </c>
      <c r="G295" s="267" t="s">
        <v>827</v>
      </c>
      <c r="H295" s="269">
        <v>7</v>
      </c>
      <c r="I295" s="267"/>
      <c r="J295" s="269" t="s">
        <v>579</v>
      </c>
      <c r="K295" s="269">
        <v>0</v>
      </c>
      <c r="L295" s="269">
        <v>0</v>
      </c>
      <c r="M295" s="274">
        <v>3</v>
      </c>
    </row>
    <row r="296" spans="2:13" ht="13.5" thickBot="1" x14ac:dyDescent="0.25">
      <c r="B296" s="273">
        <v>42190</v>
      </c>
      <c r="C296" s="267" t="s">
        <v>718</v>
      </c>
      <c r="D296" s="268" t="s">
        <v>900</v>
      </c>
      <c r="E296" s="267" t="s">
        <v>697</v>
      </c>
      <c r="F296" s="269">
        <v>1262</v>
      </c>
      <c r="G296" s="267" t="s">
        <v>572</v>
      </c>
      <c r="H296" s="269">
        <v>3</v>
      </c>
      <c r="I296" s="267" t="s">
        <v>582</v>
      </c>
      <c r="J296" s="269" t="s">
        <v>579</v>
      </c>
      <c r="K296" s="269">
        <v>1</v>
      </c>
      <c r="L296" s="269">
        <v>6</v>
      </c>
      <c r="M296" s="274">
        <v>9</v>
      </c>
    </row>
    <row r="297" spans="2:13" ht="13.5" thickBot="1" x14ac:dyDescent="0.25">
      <c r="B297" s="275">
        <v>39285</v>
      </c>
      <c r="C297" s="270" t="s">
        <v>945</v>
      </c>
      <c r="D297" s="271" t="s">
        <v>1148</v>
      </c>
      <c r="E297" s="270" t="s">
        <v>1089</v>
      </c>
      <c r="F297" s="272">
        <v>1262</v>
      </c>
      <c r="G297" s="270" t="s">
        <v>572</v>
      </c>
      <c r="H297" s="272">
        <v>7</v>
      </c>
      <c r="I297" s="270"/>
      <c r="J297" s="272" t="s">
        <v>1032</v>
      </c>
      <c r="K297" s="272">
        <v>2</v>
      </c>
      <c r="L297" s="272">
        <v>6</v>
      </c>
      <c r="M297" s="276">
        <v>9</v>
      </c>
    </row>
    <row r="298" spans="2:13" ht="13.5" thickBot="1" x14ac:dyDescent="0.25">
      <c r="B298" s="273">
        <v>44757</v>
      </c>
      <c r="C298" s="267" t="s">
        <v>629</v>
      </c>
      <c r="D298" s="268" t="s">
        <v>647</v>
      </c>
      <c r="E298" s="267" t="s">
        <v>571</v>
      </c>
      <c r="F298" s="269">
        <v>1261</v>
      </c>
      <c r="G298" s="267" t="s">
        <v>572</v>
      </c>
      <c r="H298" s="269">
        <v>4</v>
      </c>
      <c r="I298" s="267"/>
      <c r="J298" s="269" t="s">
        <v>576</v>
      </c>
      <c r="K298" s="269">
        <v>1</v>
      </c>
      <c r="L298" s="269">
        <v>4</v>
      </c>
      <c r="M298" s="274">
        <v>0</v>
      </c>
    </row>
    <row r="299" spans="2:13" ht="13.5" thickBot="1" x14ac:dyDescent="0.25">
      <c r="B299" s="273">
        <v>42498</v>
      </c>
      <c r="C299" s="267" t="s">
        <v>751</v>
      </c>
      <c r="D299" s="268" t="s">
        <v>856</v>
      </c>
      <c r="E299" s="267" t="s">
        <v>697</v>
      </c>
      <c r="F299" s="269">
        <v>1260</v>
      </c>
      <c r="G299" s="267" t="s">
        <v>572</v>
      </c>
      <c r="H299" s="269">
        <v>3</v>
      </c>
      <c r="I299" s="267"/>
      <c r="J299" s="269" t="s">
        <v>579</v>
      </c>
      <c r="K299" s="269">
        <v>1</v>
      </c>
      <c r="L299" s="269">
        <v>4</v>
      </c>
      <c r="M299" s="274">
        <v>7</v>
      </c>
    </row>
    <row r="300" spans="2:13" ht="13.5" thickBot="1" x14ac:dyDescent="0.25">
      <c r="B300" s="273">
        <v>42524</v>
      </c>
      <c r="C300" s="267" t="s">
        <v>725</v>
      </c>
      <c r="D300" s="268" t="s">
        <v>768</v>
      </c>
      <c r="E300" s="267" t="s">
        <v>697</v>
      </c>
      <c r="F300" s="269">
        <v>1258</v>
      </c>
      <c r="G300" s="267" t="s">
        <v>572</v>
      </c>
      <c r="H300" s="269">
        <v>3</v>
      </c>
      <c r="I300" s="267" t="s">
        <v>582</v>
      </c>
      <c r="J300" s="269" t="s">
        <v>595</v>
      </c>
      <c r="K300" s="269">
        <v>0</v>
      </c>
      <c r="L300" s="269">
        <v>6</v>
      </c>
      <c r="M300" s="274">
        <v>7</v>
      </c>
    </row>
    <row r="301" spans="2:13" ht="13.5" thickBot="1" x14ac:dyDescent="0.25">
      <c r="B301" s="273">
        <v>41411</v>
      </c>
      <c r="C301" s="267" t="s">
        <v>921</v>
      </c>
      <c r="D301" s="268" t="s">
        <v>950</v>
      </c>
      <c r="E301" s="267" t="s">
        <v>915</v>
      </c>
      <c r="F301" s="269">
        <v>1258</v>
      </c>
      <c r="G301" s="267"/>
      <c r="H301" s="269">
        <v>11</v>
      </c>
      <c r="I301" s="267"/>
      <c r="J301" s="269" t="s">
        <v>579</v>
      </c>
      <c r="K301" s="269">
        <v>0</v>
      </c>
      <c r="L301" s="269">
        <v>3</v>
      </c>
      <c r="M301" s="274">
        <v>5</v>
      </c>
    </row>
    <row r="302" spans="2:13" ht="13.5" thickBot="1" x14ac:dyDescent="0.25">
      <c r="B302" s="275">
        <v>38517</v>
      </c>
      <c r="C302" s="270" t="s">
        <v>1149</v>
      </c>
      <c r="D302" s="271" t="s">
        <v>1107</v>
      </c>
      <c r="E302" s="270" t="s">
        <v>1089</v>
      </c>
      <c r="F302" s="272">
        <v>1241</v>
      </c>
      <c r="G302" s="270" t="s">
        <v>1179</v>
      </c>
      <c r="H302" s="272">
        <v>7</v>
      </c>
      <c r="I302" s="270"/>
      <c r="J302" s="272" t="s">
        <v>579</v>
      </c>
      <c r="K302" s="272">
        <v>0</v>
      </c>
      <c r="L302" s="272">
        <v>0</v>
      </c>
      <c r="M302" s="276">
        <v>2</v>
      </c>
    </row>
    <row r="303" spans="2:13" ht="13.5" thickBot="1" x14ac:dyDescent="0.25">
      <c r="B303" s="275">
        <v>39625</v>
      </c>
      <c r="C303" s="270" t="s">
        <v>1109</v>
      </c>
      <c r="D303" s="271" t="s">
        <v>1110</v>
      </c>
      <c r="E303" s="270" t="s">
        <v>1089</v>
      </c>
      <c r="F303" s="272">
        <v>1240</v>
      </c>
      <c r="G303" s="270" t="s">
        <v>572</v>
      </c>
      <c r="H303" s="272">
        <v>2</v>
      </c>
      <c r="I303" s="270"/>
      <c r="J303" s="272" t="s">
        <v>579</v>
      </c>
      <c r="K303" s="272">
        <v>2</v>
      </c>
      <c r="L303" s="272">
        <v>4</v>
      </c>
      <c r="M303" s="276">
        <v>8</v>
      </c>
    </row>
    <row r="304" spans="2:13" ht="13.5" thickBot="1" x14ac:dyDescent="0.25">
      <c r="B304" s="275">
        <v>38545</v>
      </c>
      <c r="C304" s="270" t="s">
        <v>1122</v>
      </c>
      <c r="D304" s="271" t="s">
        <v>1184</v>
      </c>
      <c r="E304" s="270" t="s">
        <v>1089</v>
      </c>
      <c r="F304" s="272">
        <v>1238</v>
      </c>
      <c r="G304" s="270" t="s">
        <v>572</v>
      </c>
      <c r="H304" s="272">
        <v>7</v>
      </c>
      <c r="I304" s="270"/>
      <c r="J304" s="272" t="s">
        <v>579</v>
      </c>
      <c r="K304" s="272">
        <v>0</v>
      </c>
      <c r="L304" s="272">
        <v>4</v>
      </c>
      <c r="M304" s="276">
        <v>6</v>
      </c>
    </row>
    <row r="305" spans="2:13" ht="13.5" thickBot="1" x14ac:dyDescent="0.25">
      <c r="B305" s="275">
        <v>39250</v>
      </c>
      <c r="C305" s="270" t="s">
        <v>1109</v>
      </c>
      <c r="D305" s="271" t="s">
        <v>1140</v>
      </c>
      <c r="E305" s="270" t="s">
        <v>1089</v>
      </c>
      <c r="F305" s="272">
        <v>1230</v>
      </c>
      <c r="G305" s="270" t="s">
        <v>572</v>
      </c>
      <c r="H305" s="272">
        <v>3</v>
      </c>
      <c r="I305" s="270"/>
      <c r="J305" s="272" t="s">
        <v>579</v>
      </c>
      <c r="K305" s="272">
        <v>0</v>
      </c>
      <c r="L305" s="272">
        <v>5</v>
      </c>
      <c r="M305" s="276">
        <v>7</v>
      </c>
    </row>
    <row r="306" spans="2:13" ht="13.5" thickBot="1" x14ac:dyDescent="0.25">
      <c r="B306" s="282">
        <v>43307</v>
      </c>
      <c r="C306" s="283" t="s">
        <v>708</v>
      </c>
      <c r="D306" s="284" t="s">
        <v>817</v>
      </c>
      <c r="E306" s="283" t="s">
        <v>697</v>
      </c>
      <c r="F306" s="285">
        <v>1227</v>
      </c>
      <c r="G306" s="283" t="s">
        <v>572</v>
      </c>
      <c r="H306" s="285">
        <v>5</v>
      </c>
      <c r="I306" s="283" t="s">
        <v>588</v>
      </c>
      <c r="J306" s="285" t="s">
        <v>735</v>
      </c>
      <c r="K306" s="285">
        <v>0</v>
      </c>
      <c r="L306" s="285">
        <v>6</v>
      </c>
      <c r="M306" s="286">
        <v>6</v>
      </c>
    </row>
    <row r="307" spans="2:13" ht="13.5" thickTop="1" x14ac:dyDescent="0.2">
      <c r="B307" s="292">
        <v>44428</v>
      </c>
      <c r="C307" s="306" t="s">
        <v>602</v>
      </c>
      <c r="D307" s="312" t="s">
        <v>693</v>
      </c>
      <c r="E307" s="306" t="s">
        <v>571</v>
      </c>
      <c r="F307" s="316">
        <v>1225</v>
      </c>
      <c r="G307" s="306" t="s">
        <v>572</v>
      </c>
      <c r="H307" s="316">
        <v>3</v>
      </c>
      <c r="I307" s="306"/>
      <c r="J307" s="316" t="s">
        <v>579</v>
      </c>
      <c r="K307" s="316">
        <v>0</v>
      </c>
      <c r="L307" s="316">
        <v>3</v>
      </c>
      <c r="M307" s="316">
        <v>0</v>
      </c>
    </row>
    <row r="308" spans="2:13" ht="13.5" thickBot="1" x14ac:dyDescent="0.25">
      <c r="B308" s="294">
        <v>44015</v>
      </c>
      <c r="C308" s="308" t="s">
        <v>701</v>
      </c>
      <c r="D308" s="313" t="s">
        <v>702</v>
      </c>
      <c r="E308" s="308" t="s">
        <v>697</v>
      </c>
      <c r="F308" s="317">
        <v>1222</v>
      </c>
      <c r="G308" s="308" t="s">
        <v>572</v>
      </c>
      <c r="H308" s="317">
        <v>5</v>
      </c>
      <c r="I308" s="308"/>
      <c r="J308" s="317" t="s">
        <v>573</v>
      </c>
      <c r="K308" s="317">
        <v>0</v>
      </c>
      <c r="L308" s="317">
        <v>3</v>
      </c>
      <c r="M308" s="317">
        <v>8</v>
      </c>
    </row>
    <row r="309" spans="2:13" ht="14.25" thickTop="1" thickBot="1" x14ac:dyDescent="0.25">
      <c r="B309" s="300">
        <v>42869</v>
      </c>
      <c r="C309" s="310" t="s">
        <v>793</v>
      </c>
      <c r="D309" s="314" t="s">
        <v>826</v>
      </c>
      <c r="E309" s="310" t="s">
        <v>697</v>
      </c>
      <c r="F309" s="318">
        <v>1222</v>
      </c>
      <c r="G309" s="310" t="s">
        <v>827</v>
      </c>
      <c r="H309" s="318">
        <v>5</v>
      </c>
      <c r="I309" s="310"/>
      <c r="J309" s="318" t="s">
        <v>579</v>
      </c>
      <c r="K309" s="318">
        <v>1</v>
      </c>
      <c r="L309" s="318">
        <v>5</v>
      </c>
      <c r="M309" s="323">
        <v>8</v>
      </c>
    </row>
    <row r="310" spans="2:13" ht="14.25" thickTop="1" thickBot="1" x14ac:dyDescent="0.25">
      <c r="B310" s="273">
        <v>40001</v>
      </c>
      <c r="C310" s="267" t="s">
        <v>718</v>
      </c>
      <c r="D310" s="268" t="s">
        <v>773</v>
      </c>
      <c r="E310" s="267" t="s">
        <v>697</v>
      </c>
      <c r="F310" s="269">
        <v>1221</v>
      </c>
      <c r="G310" s="267" t="s">
        <v>572</v>
      </c>
      <c r="H310" s="269">
        <v>3</v>
      </c>
      <c r="I310" s="267"/>
      <c r="J310" s="269" t="s">
        <v>579</v>
      </c>
      <c r="K310" s="269">
        <v>1</v>
      </c>
      <c r="L310" s="269">
        <v>4</v>
      </c>
      <c r="M310" s="274">
        <v>6</v>
      </c>
    </row>
    <row r="311" spans="2:13" ht="13.5" thickBot="1" x14ac:dyDescent="0.25">
      <c r="B311" s="275">
        <v>44411</v>
      </c>
      <c r="C311" s="270" t="s">
        <v>593</v>
      </c>
      <c r="D311" s="271" t="s">
        <v>688</v>
      </c>
      <c r="E311" s="270" t="s">
        <v>571</v>
      </c>
      <c r="F311" s="272">
        <v>1219</v>
      </c>
      <c r="G311" s="270" t="s">
        <v>572</v>
      </c>
      <c r="H311" s="272">
        <v>4</v>
      </c>
      <c r="I311" s="270"/>
      <c r="J311" s="272" t="s">
        <v>576</v>
      </c>
      <c r="K311" s="272">
        <v>0</v>
      </c>
      <c r="L311" s="272">
        <v>5</v>
      </c>
      <c r="M311" s="276">
        <v>0</v>
      </c>
    </row>
    <row r="312" spans="2:13" ht="13.5" thickBot="1" x14ac:dyDescent="0.25">
      <c r="B312" s="275">
        <v>41091</v>
      </c>
      <c r="C312" s="270" t="s">
        <v>925</v>
      </c>
      <c r="D312" s="271" t="s">
        <v>992</v>
      </c>
      <c r="E312" s="270" t="s">
        <v>915</v>
      </c>
      <c r="F312" s="272">
        <v>1219</v>
      </c>
      <c r="G312" s="270" t="s">
        <v>572</v>
      </c>
      <c r="H312" s="272">
        <v>3</v>
      </c>
      <c r="I312" s="270"/>
      <c r="J312" s="272" t="s">
        <v>579</v>
      </c>
      <c r="K312" s="272">
        <v>1</v>
      </c>
      <c r="L312" s="272">
        <v>4</v>
      </c>
      <c r="M312" s="276">
        <v>9</v>
      </c>
    </row>
    <row r="313" spans="2:13" ht="13.5" thickBot="1" x14ac:dyDescent="0.25">
      <c r="B313" s="282">
        <v>43643</v>
      </c>
      <c r="C313" s="283" t="s">
        <v>708</v>
      </c>
      <c r="D313" s="284" t="s">
        <v>765</v>
      </c>
      <c r="E313" s="283" t="s">
        <v>697</v>
      </c>
      <c r="F313" s="285">
        <v>1217</v>
      </c>
      <c r="G313" s="283" t="s">
        <v>572</v>
      </c>
      <c r="H313" s="285">
        <v>5</v>
      </c>
      <c r="I313" s="283" t="s">
        <v>582</v>
      </c>
      <c r="J313" s="285" t="s">
        <v>573</v>
      </c>
      <c r="K313" s="285">
        <v>1</v>
      </c>
      <c r="L313" s="285">
        <v>4</v>
      </c>
      <c r="M313" s="286">
        <v>9</v>
      </c>
    </row>
    <row r="314" spans="2:13" ht="13.5" thickTop="1" x14ac:dyDescent="0.2">
      <c r="B314" s="292">
        <v>40388</v>
      </c>
      <c r="C314" s="306" t="s">
        <v>1022</v>
      </c>
      <c r="D314" s="312" t="s">
        <v>1059</v>
      </c>
      <c r="E314" s="306" t="s">
        <v>697</v>
      </c>
      <c r="F314" s="316">
        <v>1217</v>
      </c>
      <c r="G314" s="306" t="s">
        <v>572</v>
      </c>
      <c r="H314" s="316">
        <v>3</v>
      </c>
      <c r="I314" s="306"/>
      <c r="J314" s="316" t="s">
        <v>579</v>
      </c>
      <c r="K314" s="316">
        <v>1</v>
      </c>
      <c r="L314" s="316">
        <v>6</v>
      </c>
      <c r="M314" s="316">
        <v>10</v>
      </c>
    </row>
    <row r="315" spans="2:13" x14ac:dyDescent="0.2">
      <c r="B315" s="292">
        <v>39243</v>
      </c>
      <c r="C315" s="306" t="s">
        <v>1119</v>
      </c>
      <c r="D315" s="312" t="s">
        <v>1137</v>
      </c>
      <c r="E315" s="306" t="s">
        <v>1089</v>
      </c>
      <c r="F315" s="316">
        <v>1217</v>
      </c>
      <c r="G315" s="306" t="s">
        <v>572</v>
      </c>
      <c r="H315" s="316">
        <v>3</v>
      </c>
      <c r="I315" s="306"/>
      <c r="J315" s="316" t="s">
        <v>579</v>
      </c>
      <c r="K315" s="316">
        <v>0</v>
      </c>
      <c r="L315" s="316">
        <v>4</v>
      </c>
      <c r="M315" s="316">
        <v>9</v>
      </c>
    </row>
    <row r="316" spans="2:13" x14ac:dyDescent="0.2">
      <c r="B316" s="294">
        <v>45078</v>
      </c>
      <c r="C316" s="308" t="s">
        <v>586</v>
      </c>
      <c r="D316" s="313" t="s">
        <v>587</v>
      </c>
      <c r="E316" s="308" t="s">
        <v>571</v>
      </c>
      <c r="F316" s="317">
        <v>1215</v>
      </c>
      <c r="G316" s="308" t="s">
        <v>572</v>
      </c>
      <c r="H316" s="317">
        <v>4</v>
      </c>
      <c r="I316" s="308" t="s">
        <v>588</v>
      </c>
      <c r="J316" s="317" t="s">
        <v>573</v>
      </c>
      <c r="K316" s="317">
        <v>0</v>
      </c>
      <c r="L316" s="317">
        <v>6</v>
      </c>
      <c r="M316" s="317">
        <v>0</v>
      </c>
    </row>
    <row r="317" spans="2:13" x14ac:dyDescent="0.2">
      <c r="B317" s="292">
        <v>44762</v>
      </c>
      <c r="C317" s="306" t="s">
        <v>596</v>
      </c>
      <c r="D317" s="312" t="s">
        <v>649</v>
      </c>
      <c r="E317" s="306" t="s">
        <v>571</v>
      </c>
      <c r="F317" s="316">
        <v>1214</v>
      </c>
      <c r="G317" s="306" t="s">
        <v>572</v>
      </c>
      <c r="H317" s="316">
        <v>4</v>
      </c>
      <c r="I317" s="306"/>
      <c r="J317" s="316" t="s">
        <v>576</v>
      </c>
      <c r="K317" s="316">
        <v>0</v>
      </c>
      <c r="L317" s="316">
        <v>1</v>
      </c>
      <c r="M317" s="316">
        <v>0</v>
      </c>
    </row>
    <row r="318" spans="2:13" x14ac:dyDescent="0.2">
      <c r="B318" s="294">
        <v>42927</v>
      </c>
      <c r="C318" s="308" t="s">
        <v>718</v>
      </c>
      <c r="D318" s="313" t="s">
        <v>841</v>
      </c>
      <c r="E318" s="308" t="s">
        <v>697</v>
      </c>
      <c r="F318" s="317">
        <v>1214</v>
      </c>
      <c r="G318" s="308" t="s">
        <v>572</v>
      </c>
      <c r="H318" s="317">
        <v>4</v>
      </c>
      <c r="I318" s="308"/>
      <c r="J318" s="317" t="s">
        <v>735</v>
      </c>
      <c r="K318" s="317">
        <v>1</v>
      </c>
      <c r="L318" s="317">
        <v>6</v>
      </c>
      <c r="M318" s="317">
        <v>11</v>
      </c>
    </row>
    <row r="319" spans="2:13" x14ac:dyDescent="0.2">
      <c r="B319" s="292">
        <v>39973</v>
      </c>
      <c r="C319" s="306" t="s">
        <v>704</v>
      </c>
      <c r="D319" s="312" t="s">
        <v>1073</v>
      </c>
      <c r="E319" s="306" t="s">
        <v>697</v>
      </c>
      <c r="F319" s="316">
        <v>1212</v>
      </c>
      <c r="G319" s="306" t="s">
        <v>572</v>
      </c>
      <c r="H319" s="316">
        <v>3</v>
      </c>
      <c r="I319" s="306"/>
      <c r="J319" s="316" t="s">
        <v>579</v>
      </c>
      <c r="K319" s="316">
        <v>1</v>
      </c>
      <c r="L319" s="316">
        <v>6</v>
      </c>
      <c r="M319" s="316">
        <v>9</v>
      </c>
    </row>
    <row r="320" spans="2:13" ht="13.5" thickBot="1" x14ac:dyDescent="0.25">
      <c r="B320" s="292">
        <v>41046</v>
      </c>
      <c r="C320" s="306" t="s">
        <v>949</v>
      </c>
      <c r="D320" s="312" t="s">
        <v>981</v>
      </c>
      <c r="E320" s="306" t="s">
        <v>915</v>
      </c>
      <c r="F320" s="316">
        <v>1211</v>
      </c>
      <c r="G320" s="306" t="s">
        <v>572</v>
      </c>
      <c r="H320" s="316">
        <v>2</v>
      </c>
      <c r="I320" s="306"/>
      <c r="J320" s="316" t="s">
        <v>579</v>
      </c>
      <c r="K320" s="316">
        <v>0</v>
      </c>
      <c r="L320" s="316">
        <v>4</v>
      </c>
      <c r="M320" s="316">
        <v>7</v>
      </c>
    </row>
    <row r="321" spans="2:13" ht="14.25" thickTop="1" thickBot="1" x14ac:dyDescent="0.25">
      <c r="B321" s="300">
        <v>41455</v>
      </c>
      <c r="C321" s="310" t="s">
        <v>963</v>
      </c>
      <c r="D321" s="314" t="s">
        <v>964</v>
      </c>
      <c r="E321" s="310" t="s">
        <v>915</v>
      </c>
      <c r="F321" s="318">
        <v>1209</v>
      </c>
      <c r="G321" s="310"/>
      <c r="H321" s="318">
        <v>11</v>
      </c>
      <c r="I321" s="310" t="s">
        <v>588</v>
      </c>
      <c r="J321" s="318" t="s">
        <v>643</v>
      </c>
      <c r="K321" s="318">
        <v>1</v>
      </c>
      <c r="L321" s="318">
        <v>6</v>
      </c>
      <c r="M321" s="323">
        <v>6</v>
      </c>
    </row>
    <row r="322" spans="2:13" ht="14.25" thickTop="1" thickBot="1" x14ac:dyDescent="0.25">
      <c r="B322" s="273">
        <v>38193</v>
      </c>
      <c r="C322" s="267" t="s">
        <v>945</v>
      </c>
      <c r="D322" s="268" t="s">
        <v>1213</v>
      </c>
      <c r="E322" s="267" t="s">
        <v>1089</v>
      </c>
      <c r="F322" s="269">
        <v>1205</v>
      </c>
      <c r="G322" s="267" t="s">
        <v>572</v>
      </c>
      <c r="H322" s="269">
        <v>7</v>
      </c>
      <c r="I322" s="267"/>
      <c r="J322" s="269" t="s">
        <v>579</v>
      </c>
      <c r="K322" s="269">
        <v>0</v>
      </c>
      <c r="L322" s="269">
        <v>0</v>
      </c>
      <c r="M322" s="274">
        <v>6</v>
      </c>
    </row>
    <row r="323" spans="2:13" ht="13.5" thickBot="1" x14ac:dyDescent="0.25">
      <c r="B323" s="275">
        <v>37453</v>
      </c>
      <c r="C323" s="270" t="s">
        <v>1245</v>
      </c>
      <c r="D323" s="271" t="s">
        <v>1253</v>
      </c>
      <c r="E323" s="270" t="s">
        <v>1225</v>
      </c>
      <c r="F323" s="272">
        <v>1205</v>
      </c>
      <c r="G323" s="270" t="s">
        <v>572</v>
      </c>
      <c r="H323" s="272">
        <v>8</v>
      </c>
      <c r="I323" s="270"/>
      <c r="J323" s="272" t="s">
        <v>573</v>
      </c>
      <c r="K323" s="272">
        <v>0</v>
      </c>
      <c r="L323" s="272">
        <v>3</v>
      </c>
      <c r="M323" s="276">
        <v>7</v>
      </c>
    </row>
    <row r="324" spans="2:13" ht="13.5" thickBot="1" x14ac:dyDescent="0.25">
      <c r="B324" s="273">
        <v>41098</v>
      </c>
      <c r="C324" s="267" t="s">
        <v>939</v>
      </c>
      <c r="D324" s="268" t="s">
        <v>995</v>
      </c>
      <c r="E324" s="267" t="s">
        <v>915</v>
      </c>
      <c r="F324" s="269">
        <v>1203</v>
      </c>
      <c r="G324" s="267" t="s">
        <v>572</v>
      </c>
      <c r="H324" s="269">
        <v>3</v>
      </c>
      <c r="I324" s="267" t="s">
        <v>588</v>
      </c>
      <c r="J324" s="269" t="s">
        <v>579</v>
      </c>
      <c r="K324" s="269">
        <v>1</v>
      </c>
      <c r="L324" s="269">
        <v>6</v>
      </c>
      <c r="M324" s="274">
        <v>8</v>
      </c>
    </row>
    <row r="325" spans="2:13" ht="13.5" thickBot="1" x14ac:dyDescent="0.25">
      <c r="B325" s="275">
        <v>42146</v>
      </c>
      <c r="C325" s="270" t="s">
        <v>749</v>
      </c>
      <c r="D325" s="271" t="s">
        <v>876</v>
      </c>
      <c r="E325" s="270" t="s">
        <v>697</v>
      </c>
      <c r="F325" s="272">
        <v>1201</v>
      </c>
      <c r="G325" s="270" t="s">
        <v>572</v>
      </c>
      <c r="H325" s="272">
        <v>3</v>
      </c>
      <c r="I325" s="270"/>
      <c r="J325" s="272" t="s">
        <v>579</v>
      </c>
      <c r="K325" s="272">
        <v>2</v>
      </c>
      <c r="L325" s="272">
        <v>3</v>
      </c>
      <c r="M325" s="276">
        <v>5</v>
      </c>
    </row>
    <row r="326" spans="2:13" ht="13.5" thickBot="1" x14ac:dyDescent="0.25">
      <c r="B326" s="275">
        <v>42167</v>
      </c>
      <c r="C326" s="270" t="s">
        <v>877</v>
      </c>
      <c r="D326" s="271" t="s">
        <v>895</v>
      </c>
      <c r="E326" s="270" t="s">
        <v>697</v>
      </c>
      <c r="F326" s="272">
        <v>1201</v>
      </c>
      <c r="G326" s="270" t="s">
        <v>572</v>
      </c>
      <c r="H326" s="272">
        <v>3</v>
      </c>
      <c r="I326" s="270" t="s">
        <v>588</v>
      </c>
      <c r="J326" s="272" t="s">
        <v>579</v>
      </c>
      <c r="K326" s="272">
        <v>0</v>
      </c>
      <c r="L326" s="272">
        <v>6</v>
      </c>
      <c r="M326" s="276">
        <v>8</v>
      </c>
    </row>
    <row r="327" spans="2:13" ht="13.5" thickBot="1" x14ac:dyDescent="0.25">
      <c r="B327" s="273">
        <v>44787</v>
      </c>
      <c r="C327" s="267" t="s">
        <v>617</v>
      </c>
      <c r="D327" s="268" t="s">
        <v>661</v>
      </c>
      <c r="E327" s="267" t="s">
        <v>571</v>
      </c>
      <c r="F327" s="269">
        <v>1195</v>
      </c>
      <c r="G327" s="267" t="s">
        <v>572</v>
      </c>
      <c r="H327" s="269">
        <v>3</v>
      </c>
      <c r="I327" s="267"/>
      <c r="J327" s="269" t="s">
        <v>576</v>
      </c>
      <c r="K327" s="269">
        <v>0</v>
      </c>
      <c r="L327" s="269">
        <v>5</v>
      </c>
      <c r="M327" s="274">
        <v>0</v>
      </c>
    </row>
    <row r="328" spans="2:13" ht="13.5" thickBot="1" x14ac:dyDescent="0.25">
      <c r="B328" s="273">
        <v>44432</v>
      </c>
      <c r="C328" s="267" t="s">
        <v>580</v>
      </c>
      <c r="D328" s="268" t="s">
        <v>695</v>
      </c>
      <c r="E328" s="267" t="s">
        <v>571</v>
      </c>
      <c r="F328" s="269">
        <v>1195</v>
      </c>
      <c r="G328" s="267" t="s">
        <v>572</v>
      </c>
      <c r="H328" s="269">
        <v>5</v>
      </c>
      <c r="I328" s="267" t="s">
        <v>582</v>
      </c>
      <c r="J328" s="269" t="s">
        <v>595</v>
      </c>
      <c r="K328" s="269">
        <v>2</v>
      </c>
      <c r="L328" s="269">
        <v>4</v>
      </c>
      <c r="M328" s="274">
        <v>0</v>
      </c>
    </row>
    <row r="329" spans="2:13" ht="13.5" thickBot="1" x14ac:dyDescent="0.25">
      <c r="B329" s="275">
        <v>39245</v>
      </c>
      <c r="C329" s="270" t="s">
        <v>1091</v>
      </c>
      <c r="D329" s="271" t="s">
        <v>1138</v>
      </c>
      <c r="E329" s="270" t="s">
        <v>1089</v>
      </c>
      <c r="F329" s="272">
        <v>1191</v>
      </c>
      <c r="G329" s="270" t="s">
        <v>572</v>
      </c>
      <c r="H329" s="272">
        <v>3</v>
      </c>
      <c r="I329" s="270"/>
      <c r="J329" s="272" t="s">
        <v>579</v>
      </c>
      <c r="K329" s="272">
        <v>2</v>
      </c>
      <c r="L329" s="272">
        <v>4</v>
      </c>
      <c r="M329" s="276">
        <v>7</v>
      </c>
    </row>
    <row r="330" spans="2:13" ht="13.5" thickBot="1" x14ac:dyDescent="0.25">
      <c r="B330" s="275">
        <v>41070</v>
      </c>
      <c r="C330" s="270" t="s">
        <v>945</v>
      </c>
      <c r="D330" s="271" t="s">
        <v>988</v>
      </c>
      <c r="E330" s="270" t="s">
        <v>915</v>
      </c>
      <c r="F330" s="272">
        <v>1190</v>
      </c>
      <c r="G330" s="270" t="s">
        <v>572</v>
      </c>
      <c r="H330" s="272">
        <v>2</v>
      </c>
      <c r="I330" s="270"/>
      <c r="J330" s="272" t="s">
        <v>579</v>
      </c>
      <c r="K330" s="272">
        <v>1</v>
      </c>
      <c r="L330" s="272">
        <v>0</v>
      </c>
      <c r="M330" s="276">
        <v>8</v>
      </c>
    </row>
    <row r="331" spans="2:13" ht="13.5" thickBot="1" x14ac:dyDescent="0.25">
      <c r="B331" s="273">
        <v>44383</v>
      </c>
      <c r="C331" s="267" t="s">
        <v>674</v>
      </c>
      <c r="D331" s="268" t="s">
        <v>675</v>
      </c>
      <c r="E331" s="267" t="s">
        <v>571</v>
      </c>
      <c r="F331" s="269">
        <v>1184</v>
      </c>
      <c r="G331" s="267" t="s">
        <v>572</v>
      </c>
      <c r="H331" s="269">
        <v>3</v>
      </c>
      <c r="I331" s="267" t="s">
        <v>582</v>
      </c>
      <c r="J331" s="269" t="s">
        <v>573</v>
      </c>
      <c r="K331" s="269">
        <v>0</v>
      </c>
      <c r="L331" s="269">
        <v>6</v>
      </c>
      <c r="M331" s="274">
        <v>0</v>
      </c>
    </row>
    <row r="332" spans="2:13" ht="13.5" thickBot="1" x14ac:dyDescent="0.25">
      <c r="B332" s="273">
        <v>39224</v>
      </c>
      <c r="C332" s="267" t="s">
        <v>1109</v>
      </c>
      <c r="D332" s="268" t="s">
        <v>1132</v>
      </c>
      <c r="E332" s="267" t="s">
        <v>1089</v>
      </c>
      <c r="F332" s="269">
        <v>1184</v>
      </c>
      <c r="G332" s="267" t="s">
        <v>572</v>
      </c>
      <c r="H332" s="269">
        <v>3</v>
      </c>
      <c r="I332" s="267"/>
      <c r="J332" s="269" t="s">
        <v>576</v>
      </c>
      <c r="K332" s="269">
        <v>0</v>
      </c>
      <c r="L332" s="269">
        <v>7</v>
      </c>
      <c r="M332" s="274">
        <v>9</v>
      </c>
    </row>
    <row r="333" spans="2:13" ht="13.5" thickBot="1" x14ac:dyDescent="0.25">
      <c r="B333" s="275">
        <v>41821</v>
      </c>
      <c r="C333" s="270" t="s">
        <v>925</v>
      </c>
      <c r="D333" s="271" t="s">
        <v>854</v>
      </c>
      <c r="E333" s="270" t="s">
        <v>915</v>
      </c>
      <c r="F333" s="272">
        <v>1180</v>
      </c>
      <c r="G333" s="270" t="s">
        <v>572</v>
      </c>
      <c r="H333" s="272">
        <v>5</v>
      </c>
      <c r="I333" s="270"/>
      <c r="J333" s="272" t="s">
        <v>579</v>
      </c>
      <c r="K333" s="272">
        <v>0</v>
      </c>
      <c r="L333" s="272">
        <v>1</v>
      </c>
      <c r="M333" s="276">
        <v>3</v>
      </c>
    </row>
    <row r="334" spans="2:13" ht="13.5" thickBot="1" x14ac:dyDescent="0.25">
      <c r="B334" s="275">
        <v>40314</v>
      </c>
      <c r="C334" s="270" t="s">
        <v>1038</v>
      </c>
      <c r="D334" s="271" t="s">
        <v>1039</v>
      </c>
      <c r="E334" s="270" t="s">
        <v>697</v>
      </c>
      <c r="F334" s="272">
        <v>1180</v>
      </c>
      <c r="G334" s="270" t="s">
        <v>572</v>
      </c>
      <c r="H334" s="272">
        <v>3</v>
      </c>
      <c r="I334" s="270"/>
      <c r="J334" s="272" t="s">
        <v>579</v>
      </c>
      <c r="K334" s="272">
        <v>2</v>
      </c>
      <c r="L334" s="272">
        <v>4</v>
      </c>
      <c r="M334" s="276">
        <v>9</v>
      </c>
    </row>
    <row r="335" spans="2:13" ht="13.5" thickBot="1" x14ac:dyDescent="0.25">
      <c r="B335" s="273">
        <v>44700</v>
      </c>
      <c r="C335" s="267" t="s">
        <v>580</v>
      </c>
      <c r="D335" s="268" t="s">
        <v>635</v>
      </c>
      <c r="E335" s="267" t="s">
        <v>571</v>
      </c>
      <c r="F335" s="269">
        <v>1177</v>
      </c>
      <c r="G335" s="267" t="s">
        <v>572</v>
      </c>
      <c r="H335" s="269">
        <v>3</v>
      </c>
      <c r="I335" s="267" t="s">
        <v>582</v>
      </c>
      <c r="J335" s="269" t="s">
        <v>573</v>
      </c>
      <c r="K335" s="269">
        <v>1</v>
      </c>
      <c r="L335" s="269">
        <v>9</v>
      </c>
      <c r="M335" s="274">
        <v>0</v>
      </c>
    </row>
    <row r="336" spans="2:13" ht="13.5" thickBot="1" x14ac:dyDescent="0.25">
      <c r="B336" s="275">
        <v>38128</v>
      </c>
      <c r="C336" s="270" t="s">
        <v>1109</v>
      </c>
      <c r="D336" s="271" t="s">
        <v>1198</v>
      </c>
      <c r="E336" s="270" t="s">
        <v>1089</v>
      </c>
      <c r="F336" s="272">
        <v>1177</v>
      </c>
      <c r="G336" s="270" t="s">
        <v>572</v>
      </c>
      <c r="H336" s="272">
        <v>7</v>
      </c>
      <c r="I336" s="270"/>
      <c r="J336" s="272" t="s">
        <v>579</v>
      </c>
      <c r="K336" s="272">
        <v>0</v>
      </c>
      <c r="L336" s="272">
        <v>3</v>
      </c>
      <c r="M336" s="276">
        <v>5</v>
      </c>
    </row>
    <row r="337" spans="2:13" ht="13.5" thickBot="1" x14ac:dyDescent="0.25">
      <c r="B337" s="275">
        <v>42894</v>
      </c>
      <c r="C337" s="270" t="s">
        <v>740</v>
      </c>
      <c r="D337" s="271" t="s">
        <v>835</v>
      </c>
      <c r="E337" s="270" t="s">
        <v>697</v>
      </c>
      <c r="F337" s="272">
        <v>1174</v>
      </c>
      <c r="G337" s="270" t="s">
        <v>572</v>
      </c>
      <c r="H337" s="272">
        <v>5</v>
      </c>
      <c r="I337" s="270"/>
      <c r="J337" s="272" t="s">
        <v>576</v>
      </c>
      <c r="K337" s="272">
        <v>0</v>
      </c>
      <c r="L337" s="272">
        <v>2</v>
      </c>
      <c r="M337" s="276">
        <v>8</v>
      </c>
    </row>
    <row r="338" spans="2:13" ht="13.5" thickBot="1" x14ac:dyDescent="0.25">
      <c r="B338" s="273">
        <v>44022</v>
      </c>
      <c r="C338" s="267" t="s">
        <v>706</v>
      </c>
      <c r="D338" s="268" t="s">
        <v>707</v>
      </c>
      <c r="E338" s="267" t="s">
        <v>697</v>
      </c>
      <c r="F338" s="269">
        <v>1169</v>
      </c>
      <c r="G338" s="267" t="s">
        <v>572</v>
      </c>
      <c r="H338" s="269">
        <v>4</v>
      </c>
      <c r="I338" s="267" t="s">
        <v>582</v>
      </c>
      <c r="J338" s="269" t="s">
        <v>573</v>
      </c>
      <c r="K338" s="269">
        <v>2</v>
      </c>
      <c r="L338" s="269">
        <v>6</v>
      </c>
      <c r="M338" s="274">
        <v>9</v>
      </c>
    </row>
    <row r="339" spans="2:13" ht="13.5" thickBot="1" x14ac:dyDescent="0.25">
      <c r="B339" s="275">
        <v>41770</v>
      </c>
      <c r="C339" s="270" t="s">
        <v>916</v>
      </c>
      <c r="D339" s="271" t="s">
        <v>917</v>
      </c>
      <c r="E339" s="270" t="s">
        <v>915</v>
      </c>
      <c r="F339" s="272">
        <v>1169</v>
      </c>
      <c r="G339" s="270" t="s">
        <v>572</v>
      </c>
      <c r="H339" s="272">
        <v>4</v>
      </c>
      <c r="I339" s="270"/>
      <c r="J339" s="272" t="s">
        <v>579</v>
      </c>
      <c r="K339" s="272">
        <v>1</v>
      </c>
      <c r="L339" s="272">
        <v>5</v>
      </c>
      <c r="M339" s="276">
        <v>8</v>
      </c>
    </row>
    <row r="340" spans="2:13" ht="13.5" thickBot="1" x14ac:dyDescent="0.25">
      <c r="B340" s="275">
        <v>43268</v>
      </c>
      <c r="C340" s="270" t="s">
        <v>718</v>
      </c>
      <c r="D340" s="271" t="s">
        <v>805</v>
      </c>
      <c r="E340" s="270" t="s">
        <v>697</v>
      </c>
      <c r="F340" s="272">
        <v>1167</v>
      </c>
      <c r="G340" s="270" t="s">
        <v>572</v>
      </c>
      <c r="H340" s="272">
        <v>5</v>
      </c>
      <c r="I340" s="270" t="s">
        <v>588</v>
      </c>
      <c r="J340" s="272" t="s">
        <v>806</v>
      </c>
      <c r="K340" s="272">
        <v>4</v>
      </c>
      <c r="L340" s="272">
        <v>6</v>
      </c>
      <c r="M340" s="276">
        <v>10</v>
      </c>
    </row>
    <row r="341" spans="2:13" ht="13.5" thickBot="1" x14ac:dyDescent="0.25">
      <c r="B341" s="273">
        <v>40680</v>
      </c>
      <c r="C341" s="267" t="s">
        <v>1009</v>
      </c>
      <c r="D341" s="268" t="s">
        <v>743</v>
      </c>
      <c r="E341" s="267" t="s">
        <v>697</v>
      </c>
      <c r="F341" s="269">
        <v>1166</v>
      </c>
      <c r="G341" s="267" t="s">
        <v>572</v>
      </c>
      <c r="H341" s="269">
        <v>3</v>
      </c>
      <c r="I341" s="267"/>
      <c r="J341" s="269" t="s">
        <v>579</v>
      </c>
      <c r="K341" s="269">
        <v>1</v>
      </c>
      <c r="L341" s="269">
        <v>5</v>
      </c>
      <c r="M341" s="274">
        <v>8</v>
      </c>
    </row>
    <row r="342" spans="2:13" ht="13.5" thickBot="1" x14ac:dyDescent="0.25">
      <c r="B342" s="273">
        <v>43649</v>
      </c>
      <c r="C342" s="267" t="s">
        <v>733</v>
      </c>
      <c r="D342" s="268" t="s">
        <v>768</v>
      </c>
      <c r="E342" s="267" t="s">
        <v>697</v>
      </c>
      <c r="F342" s="269">
        <v>1164</v>
      </c>
      <c r="G342" s="267" t="s">
        <v>572</v>
      </c>
      <c r="H342" s="269">
        <v>5</v>
      </c>
      <c r="I342" s="267"/>
      <c r="J342" s="269" t="s">
        <v>576</v>
      </c>
      <c r="K342" s="269">
        <v>0</v>
      </c>
      <c r="L342" s="269">
        <v>1</v>
      </c>
      <c r="M342" s="274">
        <v>7</v>
      </c>
    </row>
    <row r="343" spans="2:13" ht="13.5" thickBot="1" x14ac:dyDescent="0.25">
      <c r="B343" s="275">
        <v>37402</v>
      </c>
      <c r="C343" s="270" t="s">
        <v>1230</v>
      </c>
      <c r="D343" s="271" t="s">
        <v>1231</v>
      </c>
      <c r="E343" s="270" t="s">
        <v>1225</v>
      </c>
      <c r="F343" s="272">
        <v>1162</v>
      </c>
      <c r="G343" s="270" t="s">
        <v>572</v>
      </c>
      <c r="H343" s="272">
        <v>3</v>
      </c>
      <c r="I343" s="270"/>
      <c r="J343" s="272" t="s">
        <v>579</v>
      </c>
      <c r="K343" s="272">
        <v>1</v>
      </c>
      <c r="L343" s="272">
        <v>1</v>
      </c>
      <c r="M343" s="276">
        <v>7</v>
      </c>
    </row>
    <row r="344" spans="2:13" ht="13.5" thickBot="1" x14ac:dyDescent="0.25">
      <c r="B344" s="273">
        <v>44071</v>
      </c>
      <c r="C344" s="267" t="s">
        <v>701</v>
      </c>
      <c r="D344" s="268" t="s">
        <v>738</v>
      </c>
      <c r="E344" s="267" t="s">
        <v>697</v>
      </c>
      <c r="F344" s="269">
        <v>1144</v>
      </c>
      <c r="G344" s="267" t="s">
        <v>572</v>
      </c>
      <c r="H344" s="269">
        <v>4</v>
      </c>
      <c r="I344" s="267"/>
      <c r="J344" s="269" t="s">
        <v>573</v>
      </c>
      <c r="K344" s="269">
        <v>0</v>
      </c>
      <c r="L344" s="269">
        <v>5</v>
      </c>
      <c r="M344" s="274">
        <v>9</v>
      </c>
    </row>
    <row r="345" spans="2:13" ht="13.5" thickBot="1" x14ac:dyDescent="0.25">
      <c r="B345" s="273">
        <v>38536</v>
      </c>
      <c r="C345" s="267" t="s">
        <v>1119</v>
      </c>
      <c r="D345" s="268" t="s">
        <v>1182</v>
      </c>
      <c r="E345" s="267" t="s">
        <v>1089</v>
      </c>
      <c r="F345" s="269">
        <v>1143</v>
      </c>
      <c r="G345" s="267" t="s">
        <v>572</v>
      </c>
      <c r="H345" s="269">
        <v>6</v>
      </c>
      <c r="I345" s="267"/>
      <c r="J345" s="269" t="s">
        <v>579</v>
      </c>
      <c r="K345" s="269">
        <v>1</v>
      </c>
      <c r="L345" s="269">
        <v>3</v>
      </c>
      <c r="M345" s="274">
        <v>9</v>
      </c>
    </row>
    <row r="346" spans="2:13" ht="13.5" thickBot="1" x14ac:dyDescent="0.25">
      <c r="B346" s="275">
        <v>37471</v>
      </c>
      <c r="C346" s="270" t="s">
        <v>1256</v>
      </c>
      <c r="D346" s="271" t="s">
        <v>1262</v>
      </c>
      <c r="E346" s="270" t="s">
        <v>1225</v>
      </c>
      <c r="F346" s="272">
        <v>1138</v>
      </c>
      <c r="G346" s="270" t="s">
        <v>572</v>
      </c>
      <c r="H346" s="272">
        <v>8</v>
      </c>
      <c r="I346" s="270" t="s">
        <v>588</v>
      </c>
      <c r="J346" s="272" t="s">
        <v>579</v>
      </c>
      <c r="K346" s="272">
        <v>0</v>
      </c>
      <c r="L346" s="272">
        <v>3</v>
      </c>
      <c r="M346" s="276">
        <v>5</v>
      </c>
    </row>
    <row r="347" spans="2:13" ht="13.5" thickBot="1" x14ac:dyDescent="0.25">
      <c r="B347" s="277">
        <v>38902</v>
      </c>
      <c r="C347" s="278" t="s">
        <v>1092</v>
      </c>
      <c r="D347" s="279" t="s">
        <v>1169</v>
      </c>
      <c r="E347" s="278" t="s">
        <v>1089</v>
      </c>
      <c r="F347" s="280">
        <v>1137</v>
      </c>
      <c r="G347" s="278" t="s">
        <v>572</v>
      </c>
      <c r="H347" s="280">
        <v>3</v>
      </c>
      <c r="I347" s="278" t="s">
        <v>588</v>
      </c>
      <c r="J347" s="280" t="s">
        <v>576</v>
      </c>
      <c r="K347" s="280">
        <v>1</v>
      </c>
      <c r="L347" s="280">
        <v>4</v>
      </c>
      <c r="M347" s="281">
        <v>8</v>
      </c>
    </row>
    <row r="348" spans="2:13" ht="13.5" thickTop="1" x14ac:dyDescent="0.2">
      <c r="B348" s="292">
        <v>39229</v>
      </c>
      <c r="C348" s="306" t="s">
        <v>733</v>
      </c>
      <c r="D348" s="312" t="s">
        <v>1134</v>
      </c>
      <c r="E348" s="306" t="s">
        <v>1089</v>
      </c>
      <c r="F348" s="316">
        <v>1134</v>
      </c>
      <c r="G348" s="306" t="s">
        <v>572</v>
      </c>
      <c r="H348" s="316">
        <v>3</v>
      </c>
      <c r="I348" s="306"/>
      <c r="J348" s="316" t="s">
        <v>579</v>
      </c>
      <c r="K348" s="316">
        <v>0</v>
      </c>
      <c r="L348" s="316">
        <v>4</v>
      </c>
      <c r="M348" s="316">
        <v>8</v>
      </c>
    </row>
    <row r="349" spans="2:13" ht="13.5" thickBot="1" x14ac:dyDescent="0.25">
      <c r="B349" s="294">
        <v>38185</v>
      </c>
      <c r="C349" s="308" t="s">
        <v>1102</v>
      </c>
      <c r="D349" s="313" t="s">
        <v>1210</v>
      </c>
      <c r="E349" s="308" t="s">
        <v>1089</v>
      </c>
      <c r="F349" s="317">
        <v>1133</v>
      </c>
      <c r="G349" s="308" t="s">
        <v>572</v>
      </c>
      <c r="H349" s="317">
        <v>9</v>
      </c>
      <c r="I349" s="308"/>
      <c r="J349" s="317" t="s">
        <v>579</v>
      </c>
      <c r="K349" s="317">
        <v>0</v>
      </c>
      <c r="L349" s="317">
        <v>0</v>
      </c>
      <c r="M349" s="317">
        <v>5</v>
      </c>
    </row>
    <row r="350" spans="2:13" ht="14.25" thickTop="1" thickBot="1" x14ac:dyDescent="0.25">
      <c r="B350" s="300">
        <v>41443</v>
      </c>
      <c r="C350" s="310" t="s">
        <v>960</v>
      </c>
      <c r="D350" s="314" t="s">
        <v>961</v>
      </c>
      <c r="E350" s="310" t="s">
        <v>915</v>
      </c>
      <c r="F350" s="318">
        <v>1132</v>
      </c>
      <c r="G350" s="310"/>
      <c r="H350" s="318">
        <v>11</v>
      </c>
      <c r="I350" s="310"/>
      <c r="J350" s="318" t="s">
        <v>576</v>
      </c>
      <c r="K350" s="318">
        <v>0</v>
      </c>
      <c r="L350" s="318">
        <v>2</v>
      </c>
      <c r="M350" s="323">
        <v>7</v>
      </c>
    </row>
    <row r="351" spans="2:13" ht="14.25" thickTop="1" thickBot="1" x14ac:dyDescent="0.25">
      <c r="B351" s="275">
        <v>45123</v>
      </c>
      <c r="C351" s="270" t="s">
        <v>617</v>
      </c>
      <c r="D351" s="271" t="s">
        <v>618</v>
      </c>
      <c r="E351" s="270" t="s">
        <v>571</v>
      </c>
      <c r="F351" s="272">
        <v>1124</v>
      </c>
      <c r="G351" s="270" t="s">
        <v>572</v>
      </c>
      <c r="H351" s="272">
        <v>4</v>
      </c>
      <c r="I351" s="270" t="s">
        <v>588</v>
      </c>
      <c r="J351" s="272" t="s">
        <v>595</v>
      </c>
      <c r="K351" s="272">
        <v>0</v>
      </c>
      <c r="L351" s="272">
        <v>7</v>
      </c>
      <c r="M351" s="276">
        <v>0</v>
      </c>
    </row>
    <row r="352" spans="2:13" ht="13.5" thickBot="1" x14ac:dyDescent="0.25">
      <c r="B352" s="275">
        <v>44358</v>
      </c>
      <c r="C352" s="270" t="s">
        <v>574</v>
      </c>
      <c r="D352" s="271" t="s">
        <v>666</v>
      </c>
      <c r="E352" s="270" t="s">
        <v>571</v>
      </c>
      <c r="F352" s="272">
        <v>1123</v>
      </c>
      <c r="G352" s="270" t="s">
        <v>572</v>
      </c>
      <c r="H352" s="272">
        <v>3</v>
      </c>
      <c r="I352" s="270"/>
      <c r="J352" s="272" t="s">
        <v>592</v>
      </c>
      <c r="K352" s="272">
        <v>1</v>
      </c>
      <c r="L352" s="272">
        <v>5</v>
      </c>
      <c r="M352" s="276">
        <v>0</v>
      </c>
    </row>
    <row r="353" spans="2:13" ht="13.5" thickBot="1" x14ac:dyDescent="0.25">
      <c r="B353" s="275">
        <v>45072</v>
      </c>
      <c r="C353" s="270" t="s">
        <v>580</v>
      </c>
      <c r="D353" s="271" t="s">
        <v>581</v>
      </c>
      <c r="E353" s="270" t="s">
        <v>571</v>
      </c>
      <c r="F353" s="272">
        <v>1122</v>
      </c>
      <c r="G353" s="270" t="s">
        <v>572</v>
      </c>
      <c r="H353" s="272">
        <v>4</v>
      </c>
      <c r="I353" s="270" t="s">
        <v>582</v>
      </c>
      <c r="J353" s="272" t="s">
        <v>583</v>
      </c>
      <c r="K353" s="272">
        <v>2</v>
      </c>
      <c r="L353" s="272">
        <v>6</v>
      </c>
      <c r="M353" s="276">
        <v>0</v>
      </c>
    </row>
    <row r="354" spans="2:13" ht="13.5" thickBot="1" x14ac:dyDescent="0.25">
      <c r="B354" s="273">
        <v>37416</v>
      </c>
      <c r="C354" s="267" t="s">
        <v>1238</v>
      </c>
      <c r="D354" s="268" t="s">
        <v>1239</v>
      </c>
      <c r="E354" s="267" t="s">
        <v>1225</v>
      </c>
      <c r="F354" s="269">
        <v>1122</v>
      </c>
      <c r="G354" s="267" t="s">
        <v>572</v>
      </c>
      <c r="H354" s="269">
        <v>8</v>
      </c>
      <c r="I354" s="267"/>
      <c r="J354" s="269" t="s">
        <v>576</v>
      </c>
      <c r="K354" s="269">
        <v>1</v>
      </c>
      <c r="L354" s="269">
        <v>3</v>
      </c>
      <c r="M354" s="274">
        <v>8</v>
      </c>
    </row>
    <row r="355" spans="2:13" ht="13.5" thickBot="1" x14ac:dyDescent="0.25">
      <c r="B355" s="275">
        <v>41417</v>
      </c>
      <c r="C355" s="270" t="s">
        <v>945</v>
      </c>
      <c r="D355" s="271" t="s">
        <v>951</v>
      </c>
      <c r="E355" s="270" t="s">
        <v>915</v>
      </c>
      <c r="F355" s="272">
        <v>1121</v>
      </c>
      <c r="G355" s="270"/>
      <c r="H355" s="272">
        <v>11</v>
      </c>
      <c r="I355" s="270"/>
      <c r="J355" s="272" t="s">
        <v>573</v>
      </c>
      <c r="K355" s="272">
        <v>1</v>
      </c>
      <c r="L355" s="272">
        <v>5</v>
      </c>
      <c r="M355" s="276">
        <v>7</v>
      </c>
    </row>
    <row r="356" spans="2:13" ht="13.5" thickBot="1" x14ac:dyDescent="0.25">
      <c r="B356" s="275">
        <v>39233</v>
      </c>
      <c r="C356" s="270" t="s">
        <v>1099</v>
      </c>
      <c r="D356" s="271" t="s">
        <v>1135</v>
      </c>
      <c r="E356" s="270" t="s">
        <v>1089</v>
      </c>
      <c r="F356" s="272">
        <v>1121</v>
      </c>
      <c r="G356" s="270" t="s">
        <v>572</v>
      </c>
      <c r="H356" s="272">
        <v>3</v>
      </c>
      <c r="I356" s="270"/>
      <c r="J356" s="272" t="s">
        <v>579</v>
      </c>
      <c r="K356" s="272">
        <v>2</v>
      </c>
      <c r="L356" s="272">
        <v>4</v>
      </c>
      <c r="M356" s="276">
        <v>9</v>
      </c>
    </row>
    <row r="357" spans="2:13" ht="13.5" thickBot="1" x14ac:dyDescent="0.25">
      <c r="B357" s="273">
        <v>43238</v>
      </c>
      <c r="C357" s="267" t="s">
        <v>725</v>
      </c>
      <c r="D357" s="268" t="s">
        <v>792</v>
      </c>
      <c r="E357" s="267" t="s">
        <v>697</v>
      </c>
      <c r="F357" s="269">
        <v>1118</v>
      </c>
      <c r="G357" s="267" t="s">
        <v>572</v>
      </c>
      <c r="H357" s="269">
        <v>5</v>
      </c>
      <c r="I357" s="267" t="s">
        <v>588</v>
      </c>
      <c r="J357" s="269" t="s">
        <v>576</v>
      </c>
      <c r="K357" s="269">
        <v>1</v>
      </c>
      <c r="L357" s="269">
        <v>3</v>
      </c>
      <c r="M357" s="274">
        <v>7</v>
      </c>
    </row>
    <row r="358" spans="2:13" ht="13.5" thickBot="1" x14ac:dyDescent="0.25">
      <c r="B358" s="273">
        <v>37483</v>
      </c>
      <c r="C358" s="267" t="s">
        <v>1266</v>
      </c>
      <c r="D358" s="268" t="s">
        <v>1267</v>
      </c>
      <c r="E358" s="267" t="s">
        <v>1225</v>
      </c>
      <c r="F358" s="269">
        <v>1118</v>
      </c>
      <c r="G358" s="267" t="s">
        <v>572</v>
      </c>
      <c r="H358" s="269">
        <v>8</v>
      </c>
      <c r="I358" s="267"/>
      <c r="J358" s="269" t="s">
        <v>579</v>
      </c>
      <c r="K358" s="269">
        <v>1</v>
      </c>
      <c r="L358" s="269">
        <v>5</v>
      </c>
      <c r="M358" s="274">
        <v>6</v>
      </c>
    </row>
    <row r="359" spans="2:13" ht="13.5" thickBot="1" x14ac:dyDescent="0.25">
      <c r="B359" s="273">
        <v>37476</v>
      </c>
      <c r="C359" s="267" t="s">
        <v>1263</v>
      </c>
      <c r="D359" s="268" t="s">
        <v>1264</v>
      </c>
      <c r="E359" s="267" t="s">
        <v>1225</v>
      </c>
      <c r="F359" s="269">
        <v>1116</v>
      </c>
      <c r="G359" s="267" t="s">
        <v>572</v>
      </c>
      <c r="H359" s="269">
        <v>8</v>
      </c>
      <c r="I359" s="267"/>
      <c r="J359" s="269" t="s">
        <v>579</v>
      </c>
      <c r="K359" s="269">
        <v>0</v>
      </c>
      <c r="L359" s="269">
        <v>2</v>
      </c>
      <c r="M359" s="274">
        <v>6</v>
      </c>
    </row>
    <row r="360" spans="2:13" ht="13.5" thickBot="1" x14ac:dyDescent="0.25">
      <c r="B360" s="273">
        <v>40702</v>
      </c>
      <c r="C360" s="267" t="s">
        <v>704</v>
      </c>
      <c r="D360" s="268" t="s">
        <v>1015</v>
      </c>
      <c r="E360" s="267" t="s">
        <v>697</v>
      </c>
      <c r="F360" s="269">
        <v>1114</v>
      </c>
      <c r="G360" s="267" t="s">
        <v>572</v>
      </c>
      <c r="H360" s="269">
        <v>3</v>
      </c>
      <c r="I360" s="267"/>
      <c r="J360" s="269" t="s">
        <v>579</v>
      </c>
      <c r="K360" s="269">
        <v>2</v>
      </c>
      <c r="L360" s="269">
        <v>6</v>
      </c>
      <c r="M360" s="274">
        <v>9</v>
      </c>
    </row>
    <row r="361" spans="2:13" ht="13.5" thickBot="1" x14ac:dyDescent="0.25">
      <c r="B361" s="273">
        <v>39219</v>
      </c>
      <c r="C361" s="267" t="s">
        <v>1125</v>
      </c>
      <c r="D361" s="268" t="s">
        <v>1131</v>
      </c>
      <c r="E361" s="267" t="s">
        <v>1089</v>
      </c>
      <c r="F361" s="269">
        <v>1113</v>
      </c>
      <c r="G361" s="267" t="s">
        <v>572</v>
      </c>
      <c r="H361" s="269">
        <v>3</v>
      </c>
      <c r="I361" s="267"/>
      <c r="J361" s="269" t="s">
        <v>579</v>
      </c>
      <c r="K361" s="269">
        <v>0</v>
      </c>
      <c r="L361" s="269">
        <v>2</v>
      </c>
      <c r="M361" s="274">
        <v>6</v>
      </c>
    </row>
    <row r="362" spans="2:13" ht="13.5" thickBot="1" x14ac:dyDescent="0.25">
      <c r="B362" s="277">
        <v>44066</v>
      </c>
      <c r="C362" s="278" t="s">
        <v>736</v>
      </c>
      <c r="D362" s="279" t="s">
        <v>737</v>
      </c>
      <c r="E362" s="278" t="s">
        <v>697</v>
      </c>
      <c r="F362" s="280">
        <v>1112</v>
      </c>
      <c r="G362" s="278" t="s">
        <v>572</v>
      </c>
      <c r="H362" s="280">
        <v>4</v>
      </c>
      <c r="I362" s="278"/>
      <c r="J362" s="280" t="s">
        <v>579</v>
      </c>
      <c r="K362" s="280">
        <v>0</v>
      </c>
      <c r="L362" s="280">
        <v>2</v>
      </c>
      <c r="M362" s="281">
        <v>8</v>
      </c>
    </row>
    <row r="363" spans="2:13" ht="13.5" thickTop="1" x14ac:dyDescent="0.2">
      <c r="B363" s="292">
        <v>39247</v>
      </c>
      <c r="C363" s="306" t="s">
        <v>1123</v>
      </c>
      <c r="D363" s="312" t="s">
        <v>1139</v>
      </c>
      <c r="E363" s="306" t="s">
        <v>1089</v>
      </c>
      <c r="F363" s="316">
        <v>1112</v>
      </c>
      <c r="G363" s="306" t="s">
        <v>572</v>
      </c>
      <c r="H363" s="316">
        <v>3</v>
      </c>
      <c r="I363" s="306" t="s">
        <v>582</v>
      </c>
      <c r="J363" s="316" t="s">
        <v>579</v>
      </c>
      <c r="K363" s="316">
        <v>0</v>
      </c>
      <c r="L363" s="316">
        <v>7</v>
      </c>
      <c r="M363" s="316">
        <v>7</v>
      </c>
    </row>
    <row r="364" spans="2:13" x14ac:dyDescent="0.2">
      <c r="B364" s="294">
        <v>42566</v>
      </c>
      <c r="C364" s="308" t="s">
        <v>718</v>
      </c>
      <c r="D364" s="313" t="s">
        <v>875</v>
      </c>
      <c r="E364" s="308" t="s">
        <v>697</v>
      </c>
      <c r="F364" s="317">
        <v>1110</v>
      </c>
      <c r="G364" s="308" t="s">
        <v>572</v>
      </c>
      <c r="H364" s="317">
        <v>4</v>
      </c>
      <c r="I364" s="308" t="s">
        <v>588</v>
      </c>
      <c r="J364" s="317" t="s">
        <v>576</v>
      </c>
      <c r="K364" s="317">
        <v>1</v>
      </c>
      <c r="L364" s="317">
        <v>4</v>
      </c>
      <c r="M364" s="317">
        <v>8</v>
      </c>
    </row>
    <row r="365" spans="2:13" x14ac:dyDescent="0.2">
      <c r="B365" s="292">
        <v>43657</v>
      </c>
      <c r="C365" s="306" t="s">
        <v>727</v>
      </c>
      <c r="D365" s="312" t="s">
        <v>771</v>
      </c>
      <c r="E365" s="306" t="s">
        <v>697</v>
      </c>
      <c r="F365" s="316">
        <v>1109</v>
      </c>
      <c r="G365" s="306" t="s">
        <v>572</v>
      </c>
      <c r="H365" s="316">
        <v>6</v>
      </c>
      <c r="I365" s="306"/>
      <c r="J365" s="316" t="s">
        <v>573</v>
      </c>
      <c r="K365" s="316">
        <v>0</v>
      </c>
      <c r="L365" s="316">
        <v>2</v>
      </c>
      <c r="M365" s="316">
        <v>7</v>
      </c>
    </row>
    <row r="366" spans="2:13" x14ac:dyDescent="0.2">
      <c r="B366" s="294">
        <v>40340</v>
      </c>
      <c r="C366" s="308" t="s">
        <v>733</v>
      </c>
      <c r="D366" s="313" t="s">
        <v>762</v>
      </c>
      <c r="E366" s="308" t="s">
        <v>697</v>
      </c>
      <c r="F366" s="317">
        <v>1107</v>
      </c>
      <c r="G366" s="308" t="s">
        <v>572</v>
      </c>
      <c r="H366" s="317">
        <v>3</v>
      </c>
      <c r="I366" s="308"/>
      <c r="J366" s="317" t="s">
        <v>579</v>
      </c>
      <c r="K366" s="317">
        <v>3</v>
      </c>
      <c r="L366" s="317">
        <v>6</v>
      </c>
      <c r="M366" s="317">
        <v>7</v>
      </c>
    </row>
    <row r="367" spans="2:13" x14ac:dyDescent="0.2">
      <c r="B367" s="292">
        <v>39282</v>
      </c>
      <c r="C367" s="306" t="s">
        <v>1122</v>
      </c>
      <c r="D367" s="312" t="s">
        <v>1147</v>
      </c>
      <c r="E367" s="306" t="s">
        <v>1089</v>
      </c>
      <c r="F367" s="316">
        <v>1103</v>
      </c>
      <c r="G367" s="306" t="s">
        <v>572</v>
      </c>
      <c r="H367" s="316">
        <v>3</v>
      </c>
      <c r="I367" s="306"/>
      <c r="J367" s="316" t="s">
        <v>579</v>
      </c>
      <c r="K367" s="316">
        <v>0</v>
      </c>
      <c r="L367" s="316">
        <v>1</v>
      </c>
      <c r="M367" s="316">
        <v>5</v>
      </c>
    </row>
    <row r="368" spans="2:13" x14ac:dyDescent="0.2">
      <c r="B368" s="292">
        <v>42148</v>
      </c>
      <c r="C368" s="306" t="s">
        <v>722</v>
      </c>
      <c r="D368" s="312" t="s">
        <v>888</v>
      </c>
      <c r="E368" s="306" t="s">
        <v>697</v>
      </c>
      <c r="F368" s="316">
        <v>1102</v>
      </c>
      <c r="G368" s="306" t="s">
        <v>572</v>
      </c>
      <c r="H368" s="316">
        <v>3</v>
      </c>
      <c r="I368" s="306"/>
      <c r="J368" s="316" t="s">
        <v>579</v>
      </c>
      <c r="K368" s="316">
        <v>0</v>
      </c>
      <c r="L368" s="316">
        <v>3</v>
      </c>
      <c r="M368" s="316">
        <v>8</v>
      </c>
    </row>
    <row r="369" spans="2:13" ht="13.5" thickBot="1" x14ac:dyDescent="0.25">
      <c r="B369" s="292">
        <v>39605</v>
      </c>
      <c r="C369" s="306" t="s">
        <v>930</v>
      </c>
      <c r="D369" s="312" t="s">
        <v>1101</v>
      </c>
      <c r="E369" s="306" t="s">
        <v>1089</v>
      </c>
      <c r="F369" s="316">
        <v>1102</v>
      </c>
      <c r="G369" s="306" t="s">
        <v>572</v>
      </c>
      <c r="H369" s="316">
        <v>2</v>
      </c>
      <c r="I369" s="306"/>
      <c r="J369" s="316" t="s">
        <v>579</v>
      </c>
      <c r="K369" s="316">
        <v>2</v>
      </c>
      <c r="L369" s="316">
        <v>6</v>
      </c>
      <c r="M369" s="316">
        <v>9</v>
      </c>
    </row>
    <row r="370" spans="2:13" ht="14.25" thickTop="1" thickBot="1" x14ac:dyDescent="0.25">
      <c r="B370" s="300">
        <v>41776</v>
      </c>
      <c r="C370" s="310" t="s">
        <v>919</v>
      </c>
      <c r="D370" s="314" t="s">
        <v>920</v>
      </c>
      <c r="E370" s="310" t="s">
        <v>915</v>
      </c>
      <c r="F370" s="318">
        <v>1093</v>
      </c>
      <c r="G370" s="310" t="s">
        <v>572</v>
      </c>
      <c r="H370" s="318">
        <v>4</v>
      </c>
      <c r="I370" s="310"/>
      <c r="J370" s="318" t="s">
        <v>576</v>
      </c>
      <c r="K370" s="318">
        <v>0</v>
      </c>
      <c r="L370" s="318">
        <v>5</v>
      </c>
      <c r="M370" s="323">
        <v>8</v>
      </c>
    </row>
    <row r="371" spans="2:13" ht="14.25" thickTop="1" thickBot="1" x14ac:dyDescent="0.25">
      <c r="B371" s="273">
        <v>40342</v>
      </c>
      <c r="C371" s="267" t="s">
        <v>704</v>
      </c>
      <c r="D371" s="268" t="s">
        <v>1047</v>
      </c>
      <c r="E371" s="267" t="s">
        <v>697</v>
      </c>
      <c r="F371" s="269">
        <v>1093</v>
      </c>
      <c r="G371" s="267" t="s">
        <v>572</v>
      </c>
      <c r="H371" s="269">
        <v>3</v>
      </c>
      <c r="I371" s="267"/>
      <c r="J371" s="269" t="s">
        <v>579</v>
      </c>
      <c r="K371" s="269">
        <v>1</v>
      </c>
      <c r="L371" s="269">
        <v>2</v>
      </c>
      <c r="M371" s="274">
        <v>9</v>
      </c>
    </row>
    <row r="372" spans="2:13" ht="13.5" thickBot="1" x14ac:dyDescent="0.25">
      <c r="B372" s="275">
        <v>38154</v>
      </c>
      <c r="C372" s="270" t="s">
        <v>1109</v>
      </c>
      <c r="D372" s="271" t="s">
        <v>1205</v>
      </c>
      <c r="E372" s="270" t="s">
        <v>1089</v>
      </c>
      <c r="F372" s="272">
        <v>1092</v>
      </c>
      <c r="G372" s="270" t="s">
        <v>572</v>
      </c>
      <c r="H372" s="272">
        <v>8</v>
      </c>
      <c r="I372" s="270"/>
      <c r="J372" s="272" t="s">
        <v>579</v>
      </c>
      <c r="K372" s="272">
        <v>0</v>
      </c>
      <c r="L372" s="272">
        <v>2</v>
      </c>
      <c r="M372" s="276">
        <v>8</v>
      </c>
    </row>
    <row r="373" spans="2:13" ht="13.5" thickBot="1" x14ac:dyDescent="0.25">
      <c r="B373" s="275">
        <v>43597</v>
      </c>
      <c r="C373" s="270" t="s">
        <v>704</v>
      </c>
      <c r="D373" s="271" t="s">
        <v>748</v>
      </c>
      <c r="E373" s="270" t="s">
        <v>697</v>
      </c>
      <c r="F373" s="272">
        <v>1080</v>
      </c>
      <c r="G373" s="270" t="s">
        <v>572</v>
      </c>
      <c r="H373" s="272">
        <v>6</v>
      </c>
      <c r="I373" s="270"/>
      <c r="J373" s="272" t="s">
        <v>573</v>
      </c>
      <c r="K373" s="272">
        <v>0</v>
      </c>
      <c r="L373" s="272">
        <v>6</v>
      </c>
      <c r="M373" s="276">
        <v>8</v>
      </c>
    </row>
    <row r="374" spans="2:13" ht="13.5" thickBot="1" x14ac:dyDescent="0.25">
      <c r="B374" s="275">
        <v>42171</v>
      </c>
      <c r="C374" s="270" t="s">
        <v>749</v>
      </c>
      <c r="D374" s="271" t="s">
        <v>897</v>
      </c>
      <c r="E374" s="270" t="s">
        <v>697</v>
      </c>
      <c r="F374" s="272">
        <v>1072</v>
      </c>
      <c r="G374" s="270" t="s">
        <v>572</v>
      </c>
      <c r="H374" s="272">
        <v>4</v>
      </c>
      <c r="I374" s="270"/>
      <c r="J374" s="272" t="s">
        <v>579</v>
      </c>
      <c r="K374" s="272">
        <v>1</v>
      </c>
      <c r="L374" s="272">
        <v>3</v>
      </c>
      <c r="M374" s="276">
        <v>7</v>
      </c>
    </row>
    <row r="375" spans="2:13" ht="13.5" thickBot="1" x14ac:dyDescent="0.25">
      <c r="B375" s="273">
        <v>42162</v>
      </c>
      <c r="C375" s="267" t="s">
        <v>782</v>
      </c>
      <c r="D375" s="268" t="s">
        <v>894</v>
      </c>
      <c r="E375" s="267" t="s">
        <v>697</v>
      </c>
      <c r="F375" s="269">
        <v>1071</v>
      </c>
      <c r="G375" s="267" t="s">
        <v>572</v>
      </c>
      <c r="H375" s="269">
        <v>3</v>
      </c>
      <c r="I375" s="267"/>
      <c r="J375" s="269" t="s">
        <v>579</v>
      </c>
      <c r="K375" s="269">
        <v>0</v>
      </c>
      <c r="L375" s="269">
        <v>3</v>
      </c>
      <c r="M375" s="274">
        <v>7</v>
      </c>
    </row>
    <row r="376" spans="2:13" ht="13.5" thickBot="1" x14ac:dyDescent="0.25">
      <c r="B376" s="275">
        <v>37425</v>
      </c>
      <c r="C376" s="270" t="s">
        <v>1243</v>
      </c>
      <c r="D376" s="271" t="s">
        <v>1244</v>
      </c>
      <c r="E376" s="270" t="s">
        <v>1225</v>
      </c>
      <c r="F376" s="272">
        <v>1068</v>
      </c>
      <c r="G376" s="270" t="s">
        <v>572</v>
      </c>
      <c r="H376" s="272">
        <v>8</v>
      </c>
      <c r="I376" s="270"/>
      <c r="J376" s="272" t="s">
        <v>579</v>
      </c>
      <c r="K376" s="272">
        <v>0</v>
      </c>
      <c r="L376" s="272">
        <v>2</v>
      </c>
      <c r="M376" s="276">
        <v>7</v>
      </c>
    </row>
    <row r="377" spans="2:13" ht="13.5" thickBot="1" x14ac:dyDescent="0.25">
      <c r="B377" s="275">
        <v>44379</v>
      </c>
      <c r="C377" s="270" t="s">
        <v>604</v>
      </c>
      <c r="D377" s="271" t="s">
        <v>673</v>
      </c>
      <c r="E377" s="270" t="s">
        <v>571</v>
      </c>
      <c r="F377" s="272">
        <v>1067</v>
      </c>
      <c r="G377" s="270" t="s">
        <v>572</v>
      </c>
      <c r="H377" s="272">
        <v>4</v>
      </c>
      <c r="I377" s="270" t="s">
        <v>582</v>
      </c>
      <c r="J377" s="272" t="s">
        <v>592</v>
      </c>
      <c r="K377" s="272">
        <v>3</v>
      </c>
      <c r="L377" s="272">
        <v>9</v>
      </c>
      <c r="M377" s="276">
        <v>0</v>
      </c>
    </row>
    <row r="378" spans="2:13" ht="13.5" thickBot="1" x14ac:dyDescent="0.25">
      <c r="B378" s="275">
        <v>44019</v>
      </c>
      <c r="C378" s="270" t="s">
        <v>704</v>
      </c>
      <c r="D378" s="271" t="s">
        <v>705</v>
      </c>
      <c r="E378" s="270" t="s">
        <v>697</v>
      </c>
      <c r="F378" s="272">
        <v>1067</v>
      </c>
      <c r="G378" s="270" t="s">
        <v>572</v>
      </c>
      <c r="H378" s="272">
        <v>5</v>
      </c>
      <c r="I378" s="270"/>
      <c r="J378" s="272" t="s">
        <v>576</v>
      </c>
      <c r="K378" s="272">
        <v>0</v>
      </c>
      <c r="L378" s="272">
        <v>2</v>
      </c>
      <c r="M378" s="276">
        <v>5</v>
      </c>
    </row>
    <row r="379" spans="2:13" ht="13.5" thickBot="1" x14ac:dyDescent="0.25">
      <c r="B379" s="273">
        <v>38567</v>
      </c>
      <c r="C379" s="267" t="s">
        <v>1113</v>
      </c>
      <c r="D379" s="268" t="s">
        <v>1191</v>
      </c>
      <c r="E379" s="267" t="s">
        <v>1089</v>
      </c>
      <c r="F379" s="269">
        <v>1067</v>
      </c>
      <c r="G379" s="267" t="s">
        <v>572</v>
      </c>
      <c r="H379" s="269">
        <v>6</v>
      </c>
      <c r="I379" s="267"/>
      <c r="J379" s="269" t="s">
        <v>576</v>
      </c>
      <c r="K379" s="269">
        <v>0</v>
      </c>
      <c r="L379" s="269">
        <v>3</v>
      </c>
      <c r="M379" s="274">
        <v>7</v>
      </c>
    </row>
    <row r="380" spans="2:13" ht="13.5" thickBot="1" x14ac:dyDescent="0.25">
      <c r="B380" s="275">
        <v>42856</v>
      </c>
      <c r="C380" s="270" t="s">
        <v>716</v>
      </c>
      <c r="D380" s="271" t="s">
        <v>824</v>
      </c>
      <c r="E380" s="270" t="s">
        <v>697</v>
      </c>
      <c r="F380" s="272">
        <v>1065</v>
      </c>
      <c r="G380" s="270" t="s">
        <v>572</v>
      </c>
      <c r="H380" s="272">
        <v>8</v>
      </c>
      <c r="I380" s="270"/>
      <c r="J380" s="272" t="s">
        <v>579</v>
      </c>
      <c r="K380" s="272">
        <v>0</v>
      </c>
      <c r="L380" s="272">
        <v>2</v>
      </c>
      <c r="M380" s="276">
        <v>5</v>
      </c>
    </row>
    <row r="381" spans="2:13" ht="13.5" thickBot="1" x14ac:dyDescent="0.25">
      <c r="B381" s="275">
        <v>38907</v>
      </c>
      <c r="C381" s="270" t="s">
        <v>1119</v>
      </c>
      <c r="D381" s="271" t="s">
        <v>1171</v>
      </c>
      <c r="E381" s="270" t="s">
        <v>1089</v>
      </c>
      <c r="F381" s="272">
        <v>1063</v>
      </c>
      <c r="G381" s="270" t="s">
        <v>572</v>
      </c>
      <c r="H381" s="272">
        <v>3</v>
      </c>
      <c r="I381" s="270"/>
      <c r="J381" s="272" t="s">
        <v>579</v>
      </c>
      <c r="K381" s="272">
        <v>0</v>
      </c>
      <c r="L381" s="272">
        <v>0</v>
      </c>
      <c r="M381" s="276">
        <v>2</v>
      </c>
    </row>
    <row r="382" spans="2:13" ht="13.5" thickBot="1" x14ac:dyDescent="0.25">
      <c r="B382" s="273">
        <v>42582</v>
      </c>
      <c r="C382" s="267" t="s">
        <v>704</v>
      </c>
      <c r="D382" s="268" t="s">
        <v>881</v>
      </c>
      <c r="E382" s="267" t="s">
        <v>697</v>
      </c>
      <c r="F382" s="269">
        <v>1060</v>
      </c>
      <c r="G382" s="267" t="s">
        <v>572</v>
      </c>
      <c r="H382" s="269">
        <v>4</v>
      </c>
      <c r="I382" s="267" t="s">
        <v>582</v>
      </c>
      <c r="J382" s="269" t="s">
        <v>806</v>
      </c>
      <c r="K382" s="269">
        <v>1</v>
      </c>
      <c r="L382" s="269">
        <v>9</v>
      </c>
      <c r="M382" s="274">
        <v>9</v>
      </c>
    </row>
    <row r="383" spans="2:13" ht="13.5" thickBot="1" x14ac:dyDescent="0.25">
      <c r="B383" s="273">
        <v>41103</v>
      </c>
      <c r="C383" s="267" t="s">
        <v>722</v>
      </c>
      <c r="D383" s="268" t="s">
        <v>997</v>
      </c>
      <c r="E383" s="267" t="s">
        <v>915</v>
      </c>
      <c r="F383" s="269">
        <v>1060</v>
      </c>
      <c r="G383" s="267" t="s">
        <v>572</v>
      </c>
      <c r="H383" s="269">
        <v>3</v>
      </c>
      <c r="I383" s="267"/>
      <c r="J383" s="269" t="s">
        <v>579</v>
      </c>
      <c r="K383" s="269">
        <v>1</v>
      </c>
      <c r="L383" s="269">
        <v>6</v>
      </c>
      <c r="M383" s="274">
        <v>8</v>
      </c>
    </row>
    <row r="384" spans="2:13" ht="13.5" thickBot="1" x14ac:dyDescent="0.25">
      <c r="B384" s="275">
        <v>42192</v>
      </c>
      <c r="C384" s="270" t="s">
        <v>860</v>
      </c>
      <c r="D384" s="271" t="s">
        <v>901</v>
      </c>
      <c r="E384" s="270" t="s">
        <v>697</v>
      </c>
      <c r="F384" s="272">
        <v>1059</v>
      </c>
      <c r="G384" s="270" t="s">
        <v>572</v>
      </c>
      <c r="H384" s="272">
        <v>3</v>
      </c>
      <c r="I384" s="270"/>
      <c r="J384" s="272" t="s">
        <v>579</v>
      </c>
      <c r="K384" s="272">
        <v>1</v>
      </c>
      <c r="L384" s="272">
        <v>5</v>
      </c>
      <c r="M384" s="276">
        <v>8</v>
      </c>
    </row>
    <row r="385" spans="2:13" ht="13.5" thickBot="1" x14ac:dyDescent="0.25">
      <c r="B385" s="275">
        <v>38539</v>
      </c>
      <c r="C385" s="270" t="s">
        <v>1115</v>
      </c>
      <c r="D385" s="271" t="s">
        <v>1183</v>
      </c>
      <c r="E385" s="270" t="s">
        <v>1089</v>
      </c>
      <c r="F385" s="272">
        <v>1058</v>
      </c>
      <c r="G385" s="270" t="s">
        <v>572</v>
      </c>
      <c r="H385" s="272">
        <v>6</v>
      </c>
      <c r="I385" s="270" t="s">
        <v>582</v>
      </c>
      <c r="J385" s="272" t="s">
        <v>592</v>
      </c>
      <c r="K385" s="272">
        <v>2</v>
      </c>
      <c r="L385" s="272">
        <v>4</v>
      </c>
      <c r="M385" s="276">
        <v>7</v>
      </c>
    </row>
    <row r="386" spans="2:13" ht="13.5" thickBot="1" x14ac:dyDescent="0.25">
      <c r="B386" s="273">
        <v>37455</v>
      </c>
      <c r="C386" s="267" t="s">
        <v>1254</v>
      </c>
      <c r="D386" s="268" t="s">
        <v>1255</v>
      </c>
      <c r="E386" s="267" t="s">
        <v>1225</v>
      </c>
      <c r="F386" s="269">
        <v>1058</v>
      </c>
      <c r="G386" s="267" t="s">
        <v>572</v>
      </c>
      <c r="H386" s="269">
        <v>8</v>
      </c>
      <c r="I386" s="267"/>
      <c r="J386" s="269" t="s">
        <v>576</v>
      </c>
      <c r="K386" s="269">
        <v>1</v>
      </c>
      <c r="L386" s="269">
        <v>2</v>
      </c>
      <c r="M386" s="274">
        <v>8</v>
      </c>
    </row>
    <row r="387" spans="2:13" ht="13.5" thickBot="1" x14ac:dyDescent="0.25">
      <c r="B387" s="273">
        <v>42531</v>
      </c>
      <c r="C387" s="267" t="s">
        <v>706</v>
      </c>
      <c r="D387" s="268" t="s">
        <v>866</v>
      </c>
      <c r="E387" s="267" t="s">
        <v>697</v>
      </c>
      <c r="F387" s="269">
        <v>1057</v>
      </c>
      <c r="G387" s="267" t="s">
        <v>572</v>
      </c>
      <c r="H387" s="269">
        <v>4</v>
      </c>
      <c r="I387" s="267"/>
      <c r="J387" s="269" t="s">
        <v>579</v>
      </c>
      <c r="K387" s="269">
        <v>0</v>
      </c>
      <c r="L387" s="269">
        <v>2</v>
      </c>
      <c r="M387" s="274">
        <v>7</v>
      </c>
    </row>
    <row r="388" spans="2:13" ht="13.5" thickBot="1" x14ac:dyDescent="0.25">
      <c r="B388" s="275">
        <v>42507</v>
      </c>
      <c r="C388" s="270" t="s">
        <v>733</v>
      </c>
      <c r="D388" s="271" t="s">
        <v>859</v>
      </c>
      <c r="E388" s="270" t="s">
        <v>697</v>
      </c>
      <c r="F388" s="272">
        <v>1055</v>
      </c>
      <c r="G388" s="270" t="s">
        <v>572</v>
      </c>
      <c r="H388" s="272">
        <v>3</v>
      </c>
      <c r="I388" s="270" t="s">
        <v>588</v>
      </c>
      <c r="J388" s="272" t="s">
        <v>579</v>
      </c>
      <c r="K388" s="272">
        <v>2</v>
      </c>
      <c r="L388" s="272">
        <v>6</v>
      </c>
      <c r="M388" s="276">
        <v>7</v>
      </c>
    </row>
    <row r="389" spans="2:13" ht="13.5" thickBot="1" x14ac:dyDescent="0.25">
      <c r="B389" s="275">
        <v>37441</v>
      </c>
      <c r="C389" s="270" t="s">
        <v>1223</v>
      </c>
      <c r="D389" s="271" t="s">
        <v>1247</v>
      </c>
      <c r="E389" s="270" t="s">
        <v>1225</v>
      </c>
      <c r="F389" s="272">
        <v>1054</v>
      </c>
      <c r="G389" s="270" t="s">
        <v>572</v>
      </c>
      <c r="H389" s="272">
        <v>8</v>
      </c>
      <c r="I389" s="270"/>
      <c r="J389" s="272" t="s">
        <v>579</v>
      </c>
      <c r="K389" s="272">
        <v>0</v>
      </c>
      <c r="L389" s="272">
        <v>0</v>
      </c>
      <c r="M389" s="276">
        <v>6</v>
      </c>
    </row>
    <row r="390" spans="2:13" ht="13.5" thickBot="1" x14ac:dyDescent="0.25">
      <c r="B390" s="273">
        <v>41471</v>
      </c>
      <c r="C390" s="267" t="s">
        <v>939</v>
      </c>
      <c r="D390" s="268" t="s">
        <v>969</v>
      </c>
      <c r="E390" s="267" t="s">
        <v>915</v>
      </c>
      <c r="F390" s="269">
        <v>1053</v>
      </c>
      <c r="G390" s="267"/>
      <c r="H390" s="269">
        <v>11</v>
      </c>
      <c r="I390" s="267"/>
      <c r="J390" s="269" t="s">
        <v>579</v>
      </c>
      <c r="K390" s="269">
        <v>0</v>
      </c>
      <c r="L390" s="269">
        <v>3</v>
      </c>
      <c r="M390" s="274">
        <v>4</v>
      </c>
    </row>
    <row r="391" spans="2:13" ht="13.5" thickBot="1" x14ac:dyDescent="0.25">
      <c r="B391" s="273">
        <v>38181</v>
      </c>
      <c r="C391" s="267" t="s">
        <v>1149</v>
      </c>
      <c r="D391" s="268" t="s">
        <v>1209</v>
      </c>
      <c r="E391" s="267" t="s">
        <v>1089</v>
      </c>
      <c r="F391" s="269">
        <v>1053</v>
      </c>
      <c r="G391" s="267" t="s">
        <v>572</v>
      </c>
      <c r="H391" s="269">
        <v>8</v>
      </c>
      <c r="I391" s="267"/>
      <c r="J391" s="269" t="s">
        <v>579</v>
      </c>
      <c r="K391" s="269">
        <v>0</v>
      </c>
      <c r="L391" s="269">
        <v>0</v>
      </c>
      <c r="M391" s="274">
        <v>4</v>
      </c>
    </row>
    <row r="392" spans="2:13" ht="13.5" thickBot="1" x14ac:dyDescent="0.25">
      <c r="B392" s="273">
        <v>42949</v>
      </c>
      <c r="C392" s="267" t="s">
        <v>740</v>
      </c>
      <c r="D392" s="268" t="s">
        <v>850</v>
      </c>
      <c r="E392" s="267" t="s">
        <v>697</v>
      </c>
      <c r="F392" s="269">
        <v>1046</v>
      </c>
      <c r="G392" s="267" t="s">
        <v>572</v>
      </c>
      <c r="H392" s="269">
        <v>5</v>
      </c>
      <c r="I392" s="267"/>
      <c r="J392" s="269" t="s">
        <v>573</v>
      </c>
      <c r="K392" s="269">
        <v>1</v>
      </c>
      <c r="L392" s="269">
        <v>5</v>
      </c>
      <c r="M392" s="274">
        <v>7</v>
      </c>
    </row>
    <row r="393" spans="2:13" ht="13.5" thickBot="1" x14ac:dyDescent="0.25">
      <c r="B393" s="273">
        <v>41476</v>
      </c>
      <c r="C393" s="267" t="s">
        <v>963</v>
      </c>
      <c r="D393" s="268" t="s">
        <v>971</v>
      </c>
      <c r="E393" s="267" t="s">
        <v>915</v>
      </c>
      <c r="F393" s="269">
        <v>1046</v>
      </c>
      <c r="G393" s="267"/>
      <c r="H393" s="269">
        <v>11</v>
      </c>
      <c r="I393" s="267" t="s">
        <v>588</v>
      </c>
      <c r="J393" s="269" t="s">
        <v>595</v>
      </c>
      <c r="K393" s="269">
        <v>1</v>
      </c>
      <c r="L393" s="269">
        <v>5</v>
      </c>
      <c r="M393" s="274">
        <v>7</v>
      </c>
    </row>
    <row r="394" spans="2:13" ht="13.5" thickBot="1" x14ac:dyDescent="0.25">
      <c r="B394" s="273">
        <v>41427</v>
      </c>
      <c r="C394" s="267" t="s">
        <v>932</v>
      </c>
      <c r="D394" s="268" t="s">
        <v>954</v>
      </c>
      <c r="E394" s="267" t="s">
        <v>915</v>
      </c>
      <c r="F394" s="269">
        <v>1045</v>
      </c>
      <c r="G394" s="267"/>
      <c r="H394" s="269">
        <v>11</v>
      </c>
      <c r="I394" s="267"/>
      <c r="J394" s="269" t="s">
        <v>579</v>
      </c>
      <c r="K394" s="269">
        <v>0</v>
      </c>
      <c r="L394" s="269">
        <v>3</v>
      </c>
      <c r="M394" s="274">
        <v>7</v>
      </c>
    </row>
    <row r="395" spans="2:13" ht="13.5" thickBot="1" x14ac:dyDescent="0.25">
      <c r="B395" s="273">
        <v>41088</v>
      </c>
      <c r="C395" s="267" t="s">
        <v>939</v>
      </c>
      <c r="D395" s="268" t="s">
        <v>991</v>
      </c>
      <c r="E395" s="267" t="s">
        <v>915</v>
      </c>
      <c r="F395" s="269">
        <v>1044</v>
      </c>
      <c r="G395" s="267" t="s">
        <v>572</v>
      </c>
      <c r="H395" s="269">
        <v>3</v>
      </c>
      <c r="I395" s="267"/>
      <c r="J395" s="269" t="s">
        <v>579</v>
      </c>
      <c r="K395" s="269">
        <v>0</v>
      </c>
      <c r="L395" s="269">
        <v>4</v>
      </c>
      <c r="M395" s="274">
        <v>8</v>
      </c>
    </row>
    <row r="396" spans="2:13" ht="13.5" thickBot="1" x14ac:dyDescent="0.25">
      <c r="B396" s="277">
        <v>43611</v>
      </c>
      <c r="C396" s="278" t="s">
        <v>706</v>
      </c>
      <c r="D396" s="279" t="s">
        <v>754</v>
      </c>
      <c r="E396" s="278" t="s">
        <v>697</v>
      </c>
      <c r="F396" s="280">
        <v>1042</v>
      </c>
      <c r="G396" s="278" t="s">
        <v>572</v>
      </c>
      <c r="H396" s="280">
        <v>5</v>
      </c>
      <c r="I396" s="278" t="s">
        <v>582</v>
      </c>
      <c r="J396" s="280" t="s">
        <v>735</v>
      </c>
      <c r="K396" s="280">
        <v>2</v>
      </c>
      <c r="L396" s="280">
        <v>7</v>
      </c>
      <c r="M396" s="281">
        <v>9</v>
      </c>
    </row>
    <row r="397" spans="2:13" ht="13.5" thickTop="1" x14ac:dyDescent="0.2">
      <c r="B397" s="294">
        <v>41107</v>
      </c>
      <c r="C397" s="308" t="s">
        <v>998</v>
      </c>
      <c r="D397" s="313" t="s">
        <v>999</v>
      </c>
      <c r="E397" s="308" t="s">
        <v>915</v>
      </c>
      <c r="F397" s="317">
        <v>1042</v>
      </c>
      <c r="G397" s="308" t="s">
        <v>572</v>
      </c>
      <c r="H397" s="317">
        <v>3</v>
      </c>
      <c r="I397" s="308"/>
      <c r="J397" s="317" t="s">
        <v>579</v>
      </c>
      <c r="K397" s="317">
        <v>1</v>
      </c>
      <c r="L397" s="317">
        <v>7</v>
      </c>
      <c r="M397" s="317">
        <v>9</v>
      </c>
    </row>
    <row r="398" spans="2:13" ht="13.5" thickBot="1" x14ac:dyDescent="0.25">
      <c r="B398" s="292">
        <v>39299</v>
      </c>
      <c r="C398" s="306" t="s">
        <v>1097</v>
      </c>
      <c r="D398" s="312" t="s">
        <v>1154</v>
      </c>
      <c r="E398" s="306" t="s">
        <v>1089</v>
      </c>
      <c r="F398" s="316">
        <v>1042</v>
      </c>
      <c r="G398" s="306" t="s">
        <v>572</v>
      </c>
      <c r="H398" s="316">
        <v>3</v>
      </c>
      <c r="I398" s="306"/>
      <c r="J398" s="316" t="s">
        <v>576</v>
      </c>
      <c r="K398" s="316">
        <v>2</v>
      </c>
      <c r="L398" s="316">
        <v>6</v>
      </c>
      <c r="M398" s="316">
        <v>9</v>
      </c>
    </row>
    <row r="399" spans="2:13" ht="14.25" thickTop="1" thickBot="1" x14ac:dyDescent="0.25">
      <c r="B399" s="290">
        <v>45130</v>
      </c>
      <c r="C399" s="304" t="s">
        <v>596</v>
      </c>
      <c r="D399" s="311" t="s">
        <v>622</v>
      </c>
      <c r="E399" s="304" t="s">
        <v>571</v>
      </c>
      <c r="F399" s="315">
        <v>1039</v>
      </c>
      <c r="G399" s="304" t="s">
        <v>572</v>
      </c>
      <c r="H399" s="315">
        <v>4</v>
      </c>
      <c r="I399" s="304"/>
      <c r="J399" s="315" t="s">
        <v>579</v>
      </c>
      <c r="K399" s="315">
        <v>0</v>
      </c>
      <c r="L399" s="315">
        <v>4</v>
      </c>
      <c r="M399" s="319">
        <v>0</v>
      </c>
    </row>
    <row r="400" spans="2:13" ht="14.25" thickTop="1" thickBot="1" x14ac:dyDescent="0.25">
      <c r="B400" s="275">
        <v>38207</v>
      </c>
      <c r="C400" s="270" t="s">
        <v>1115</v>
      </c>
      <c r="D400" s="271" t="s">
        <v>1219</v>
      </c>
      <c r="E400" s="270" t="s">
        <v>1089</v>
      </c>
      <c r="F400" s="272">
        <v>1038</v>
      </c>
      <c r="G400" s="270" t="s">
        <v>572</v>
      </c>
      <c r="H400" s="272">
        <v>8</v>
      </c>
      <c r="I400" s="270"/>
      <c r="J400" s="272" t="s">
        <v>579</v>
      </c>
      <c r="K400" s="272">
        <v>0</v>
      </c>
      <c r="L400" s="272">
        <v>0</v>
      </c>
      <c r="M400" s="276">
        <v>6</v>
      </c>
    </row>
    <row r="401" spans="2:13" ht="13.5" thickBot="1" x14ac:dyDescent="0.25">
      <c r="B401" s="273">
        <v>37399</v>
      </c>
      <c r="C401" s="267" t="s">
        <v>1228</v>
      </c>
      <c r="D401" s="268" t="s">
        <v>1229</v>
      </c>
      <c r="E401" s="267" t="s">
        <v>1225</v>
      </c>
      <c r="F401" s="269">
        <v>1037</v>
      </c>
      <c r="G401" s="267" t="s">
        <v>572</v>
      </c>
      <c r="H401" s="269">
        <v>3</v>
      </c>
      <c r="I401" s="267"/>
      <c r="J401" s="269" t="s">
        <v>579</v>
      </c>
      <c r="K401" s="269">
        <v>1</v>
      </c>
      <c r="L401" s="269">
        <v>3</v>
      </c>
      <c r="M401" s="274">
        <v>6</v>
      </c>
    </row>
    <row r="402" spans="2:13" ht="13.5" thickBot="1" x14ac:dyDescent="0.25">
      <c r="B402" s="273">
        <v>42570</v>
      </c>
      <c r="C402" s="267" t="s">
        <v>749</v>
      </c>
      <c r="D402" s="268" t="s">
        <v>876</v>
      </c>
      <c r="E402" s="267" t="s">
        <v>697</v>
      </c>
      <c r="F402" s="269">
        <v>1035</v>
      </c>
      <c r="G402" s="267" t="s">
        <v>572</v>
      </c>
      <c r="H402" s="269">
        <v>3</v>
      </c>
      <c r="I402" s="267"/>
      <c r="J402" s="269" t="s">
        <v>579</v>
      </c>
      <c r="K402" s="269">
        <v>2</v>
      </c>
      <c r="L402" s="269">
        <v>5</v>
      </c>
      <c r="M402" s="274">
        <v>8</v>
      </c>
    </row>
    <row r="403" spans="2:13" ht="13.5" thickBot="1" x14ac:dyDescent="0.25">
      <c r="B403" s="275">
        <v>42518</v>
      </c>
      <c r="C403" s="270" t="s">
        <v>811</v>
      </c>
      <c r="D403" s="271" t="s">
        <v>862</v>
      </c>
      <c r="E403" s="270" t="s">
        <v>697</v>
      </c>
      <c r="F403" s="272">
        <v>1032</v>
      </c>
      <c r="G403" s="270" t="s">
        <v>572</v>
      </c>
      <c r="H403" s="272">
        <v>3</v>
      </c>
      <c r="I403" s="270"/>
      <c r="J403" s="272" t="s">
        <v>579</v>
      </c>
      <c r="K403" s="272">
        <v>0</v>
      </c>
      <c r="L403" s="272">
        <v>3</v>
      </c>
      <c r="M403" s="276">
        <v>6</v>
      </c>
    </row>
    <row r="404" spans="2:13" ht="13.5" thickBot="1" x14ac:dyDescent="0.25">
      <c r="B404" s="273">
        <v>44075</v>
      </c>
      <c r="C404" s="267" t="s">
        <v>740</v>
      </c>
      <c r="D404" s="268" t="s">
        <v>741</v>
      </c>
      <c r="E404" s="267" t="s">
        <v>697</v>
      </c>
      <c r="F404" s="269">
        <v>1027</v>
      </c>
      <c r="G404" s="267" t="s">
        <v>572</v>
      </c>
      <c r="H404" s="269">
        <v>4</v>
      </c>
      <c r="I404" s="267" t="s">
        <v>582</v>
      </c>
      <c r="J404" s="269" t="s">
        <v>595</v>
      </c>
      <c r="K404" s="269">
        <v>0</v>
      </c>
      <c r="L404" s="269">
        <v>6</v>
      </c>
      <c r="M404" s="274">
        <v>7</v>
      </c>
    </row>
    <row r="405" spans="2:13" ht="13.5" thickBot="1" x14ac:dyDescent="0.25">
      <c r="B405" s="275">
        <v>43286</v>
      </c>
      <c r="C405" s="270" t="s">
        <v>740</v>
      </c>
      <c r="D405" s="271" t="s">
        <v>808</v>
      </c>
      <c r="E405" s="270" t="s">
        <v>697</v>
      </c>
      <c r="F405" s="272">
        <v>1027</v>
      </c>
      <c r="G405" s="270" t="s">
        <v>572</v>
      </c>
      <c r="H405" s="272">
        <v>5</v>
      </c>
      <c r="I405" s="270"/>
      <c r="J405" s="272" t="s">
        <v>576</v>
      </c>
      <c r="K405" s="272">
        <v>0</v>
      </c>
      <c r="L405" s="272">
        <v>2</v>
      </c>
      <c r="M405" s="276">
        <v>7</v>
      </c>
    </row>
    <row r="406" spans="2:13" ht="13.5" thickBot="1" x14ac:dyDescent="0.25">
      <c r="B406" s="273">
        <v>44064</v>
      </c>
      <c r="C406" s="267" t="s">
        <v>733</v>
      </c>
      <c r="D406" s="268" t="s">
        <v>734</v>
      </c>
      <c r="E406" s="267" t="s">
        <v>697</v>
      </c>
      <c r="F406" s="269">
        <v>1024</v>
      </c>
      <c r="G406" s="267" t="s">
        <v>572</v>
      </c>
      <c r="H406" s="269">
        <v>4</v>
      </c>
      <c r="I406" s="267"/>
      <c r="J406" s="269" t="s">
        <v>735</v>
      </c>
      <c r="K406" s="269">
        <v>1</v>
      </c>
      <c r="L406" s="269">
        <v>6</v>
      </c>
      <c r="M406" s="274">
        <v>8</v>
      </c>
    </row>
    <row r="407" spans="2:13" ht="13.5" thickBot="1" x14ac:dyDescent="0.25">
      <c r="B407" s="275">
        <v>39273</v>
      </c>
      <c r="C407" s="270" t="s">
        <v>1088</v>
      </c>
      <c r="D407" s="271" t="s">
        <v>1144</v>
      </c>
      <c r="E407" s="270" t="s">
        <v>1089</v>
      </c>
      <c r="F407" s="272">
        <v>1022</v>
      </c>
      <c r="G407" s="270" t="s">
        <v>572</v>
      </c>
      <c r="H407" s="272">
        <v>3</v>
      </c>
      <c r="I407" s="270"/>
      <c r="J407" s="272" t="s">
        <v>579</v>
      </c>
      <c r="K407" s="272">
        <v>1</v>
      </c>
      <c r="L407" s="272">
        <v>3</v>
      </c>
      <c r="M407" s="276">
        <v>7</v>
      </c>
    </row>
    <row r="408" spans="2:13" ht="13.5" thickBot="1" x14ac:dyDescent="0.25">
      <c r="B408" s="273">
        <v>39611</v>
      </c>
      <c r="C408" s="267" t="s">
        <v>1104</v>
      </c>
      <c r="D408" s="268" t="s">
        <v>1105</v>
      </c>
      <c r="E408" s="267" t="s">
        <v>1089</v>
      </c>
      <c r="F408" s="269">
        <v>1021</v>
      </c>
      <c r="G408" s="267" t="s">
        <v>572</v>
      </c>
      <c r="H408" s="269">
        <v>2</v>
      </c>
      <c r="I408" s="267"/>
      <c r="J408" s="269" t="s">
        <v>579</v>
      </c>
      <c r="K408" s="269">
        <v>0</v>
      </c>
      <c r="L408" s="269">
        <v>1</v>
      </c>
      <c r="M408" s="274">
        <v>7</v>
      </c>
    </row>
    <row r="409" spans="2:13" ht="13.5" thickBot="1" x14ac:dyDescent="0.25">
      <c r="B409" s="282">
        <v>44367</v>
      </c>
      <c r="C409" s="283" t="s">
        <v>569</v>
      </c>
      <c r="D409" s="284" t="s">
        <v>670</v>
      </c>
      <c r="E409" s="283" t="s">
        <v>571</v>
      </c>
      <c r="F409" s="285">
        <v>1020</v>
      </c>
      <c r="G409" s="283" t="s">
        <v>572</v>
      </c>
      <c r="H409" s="285">
        <v>4</v>
      </c>
      <c r="I409" s="283" t="s">
        <v>582</v>
      </c>
      <c r="J409" s="285" t="s">
        <v>583</v>
      </c>
      <c r="K409" s="285">
        <v>1</v>
      </c>
      <c r="L409" s="285">
        <v>6</v>
      </c>
      <c r="M409" s="286">
        <v>0</v>
      </c>
    </row>
    <row r="410" spans="2:13" ht="13.5" thickTop="1" x14ac:dyDescent="0.2">
      <c r="B410" s="292">
        <v>44405</v>
      </c>
      <c r="C410" s="306" t="s">
        <v>629</v>
      </c>
      <c r="D410" s="312" t="s">
        <v>684</v>
      </c>
      <c r="E410" s="306" t="s">
        <v>571</v>
      </c>
      <c r="F410" s="316">
        <v>1016</v>
      </c>
      <c r="G410" s="306" t="s">
        <v>572</v>
      </c>
      <c r="H410" s="316">
        <v>3</v>
      </c>
      <c r="I410" s="306"/>
      <c r="J410" s="316" t="s">
        <v>595</v>
      </c>
      <c r="K410" s="316">
        <v>2</v>
      </c>
      <c r="L410" s="316">
        <v>4</v>
      </c>
      <c r="M410" s="316">
        <v>0</v>
      </c>
    </row>
    <row r="411" spans="2:13" x14ac:dyDescent="0.2">
      <c r="B411" s="292">
        <v>41434</v>
      </c>
      <c r="C411" s="306" t="s">
        <v>956</v>
      </c>
      <c r="D411" s="312" t="s">
        <v>855</v>
      </c>
      <c r="E411" s="306" t="s">
        <v>915</v>
      </c>
      <c r="F411" s="316">
        <v>1015</v>
      </c>
      <c r="G411" s="306"/>
      <c r="H411" s="316">
        <v>11</v>
      </c>
      <c r="I411" s="306" t="s">
        <v>588</v>
      </c>
      <c r="J411" s="316" t="s">
        <v>576</v>
      </c>
      <c r="K411" s="316">
        <v>0</v>
      </c>
      <c r="L411" s="316">
        <v>2</v>
      </c>
      <c r="M411" s="316">
        <v>4</v>
      </c>
    </row>
    <row r="412" spans="2:13" x14ac:dyDescent="0.2">
      <c r="B412" s="292">
        <v>42556</v>
      </c>
      <c r="C412" s="306" t="s">
        <v>716</v>
      </c>
      <c r="D412" s="312" t="s">
        <v>872</v>
      </c>
      <c r="E412" s="306" t="s">
        <v>697</v>
      </c>
      <c r="F412" s="316">
        <v>1012</v>
      </c>
      <c r="G412" s="306" t="s">
        <v>572</v>
      </c>
      <c r="H412" s="316">
        <v>4</v>
      </c>
      <c r="I412" s="306"/>
      <c r="J412" s="316" t="s">
        <v>576</v>
      </c>
      <c r="K412" s="316">
        <v>0</v>
      </c>
      <c r="L412" s="316">
        <v>4</v>
      </c>
      <c r="M412" s="316">
        <v>8</v>
      </c>
    </row>
    <row r="413" spans="2:13" x14ac:dyDescent="0.2">
      <c r="B413" s="294">
        <v>39586</v>
      </c>
      <c r="C413" s="308" t="s">
        <v>1092</v>
      </c>
      <c r="D413" s="313" t="s">
        <v>1093</v>
      </c>
      <c r="E413" s="308" t="s">
        <v>1089</v>
      </c>
      <c r="F413" s="317">
        <v>1012</v>
      </c>
      <c r="G413" s="308" t="s">
        <v>572</v>
      </c>
      <c r="H413" s="317">
        <v>3</v>
      </c>
      <c r="I413" s="308"/>
      <c r="J413" s="317" t="s">
        <v>579</v>
      </c>
      <c r="K413" s="317">
        <v>2</v>
      </c>
      <c r="L413" s="317">
        <v>4</v>
      </c>
      <c r="M413" s="317">
        <v>8</v>
      </c>
    </row>
    <row r="414" spans="2:13" x14ac:dyDescent="0.2">
      <c r="B414" s="294">
        <v>43317</v>
      </c>
      <c r="C414" s="308" t="s">
        <v>779</v>
      </c>
      <c r="D414" s="313" t="s">
        <v>820</v>
      </c>
      <c r="E414" s="308" t="s">
        <v>697</v>
      </c>
      <c r="F414" s="317">
        <v>1008</v>
      </c>
      <c r="G414" s="308" t="s">
        <v>572</v>
      </c>
      <c r="H414" s="317">
        <v>5</v>
      </c>
      <c r="I414" s="308"/>
      <c r="J414" s="317" t="s">
        <v>576</v>
      </c>
      <c r="K414" s="317">
        <v>0</v>
      </c>
      <c r="L414" s="317">
        <v>3</v>
      </c>
      <c r="M414" s="317">
        <v>7</v>
      </c>
    </row>
    <row r="415" spans="2:13" x14ac:dyDescent="0.2">
      <c r="B415" s="292">
        <v>41053</v>
      </c>
      <c r="C415" s="306" t="s">
        <v>958</v>
      </c>
      <c r="D415" s="312" t="s">
        <v>983</v>
      </c>
      <c r="E415" s="306" t="s">
        <v>915</v>
      </c>
      <c r="F415" s="316">
        <v>1004</v>
      </c>
      <c r="G415" s="306" t="s">
        <v>572</v>
      </c>
      <c r="H415" s="316">
        <v>3</v>
      </c>
      <c r="I415" s="306"/>
      <c r="J415" s="316" t="s">
        <v>579</v>
      </c>
      <c r="K415" s="316">
        <v>0</v>
      </c>
      <c r="L415" s="316">
        <v>3</v>
      </c>
      <c r="M415" s="316">
        <v>6</v>
      </c>
    </row>
    <row r="416" spans="2:13" ht="13.5" thickBot="1" x14ac:dyDescent="0.25">
      <c r="B416" s="292">
        <v>44059</v>
      </c>
      <c r="C416" s="306" t="s">
        <v>696</v>
      </c>
      <c r="D416" s="312" t="s">
        <v>731</v>
      </c>
      <c r="E416" s="306" t="s">
        <v>697</v>
      </c>
      <c r="F416" s="316">
        <v>1003</v>
      </c>
      <c r="G416" s="306" t="s">
        <v>572</v>
      </c>
      <c r="H416" s="316">
        <v>4</v>
      </c>
      <c r="I416" s="306" t="s">
        <v>582</v>
      </c>
      <c r="J416" s="316" t="s">
        <v>595</v>
      </c>
      <c r="K416" s="316">
        <v>0</v>
      </c>
      <c r="L416" s="316">
        <v>8</v>
      </c>
      <c r="M416" s="316">
        <v>8</v>
      </c>
    </row>
    <row r="417" spans="2:13" ht="14.25" thickTop="1" thickBot="1" x14ac:dyDescent="0.25">
      <c r="B417" s="300">
        <v>41805</v>
      </c>
      <c r="C417" s="310" t="s">
        <v>934</v>
      </c>
      <c r="D417" s="314" t="s">
        <v>935</v>
      </c>
      <c r="E417" s="310" t="s">
        <v>915</v>
      </c>
      <c r="F417" s="318">
        <v>997</v>
      </c>
      <c r="G417" s="310" t="s">
        <v>572</v>
      </c>
      <c r="H417" s="318">
        <v>3</v>
      </c>
      <c r="I417" s="310"/>
      <c r="J417" s="318" t="s">
        <v>579</v>
      </c>
      <c r="K417" s="318">
        <v>2</v>
      </c>
      <c r="L417" s="318">
        <v>5</v>
      </c>
      <c r="M417" s="323">
        <v>7</v>
      </c>
    </row>
    <row r="418" spans="2:13" ht="14.25" thickTop="1" thickBot="1" x14ac:dyDescent="0.25">
      <c r="B418" s="275">
        <v>38925</v>
      </c>
      <c r="C418" s="270" t="s">
        <v>1106</v>
      </c>
      <c r="D418" s="271" t="s">
        <v>1173</v>
      </c>
      <c r="E418" s="270" t="s">
        <v>1089</v>
      </c>
      <c r="F418" s="272">
        <v>991</v>
      </c>
      <c r="G418" s="270" t="s">
        <v>572</v>
      </c>
      <c r="H418" s="272">
        <v>9</v>
      </c>
      <c r="I418" s="270"/>
      <c r="J418" s="272" t="s">
        <v>579</v>
      </c>
      <c r="K418" s="272">
        <v>0</v>
      </c>
      <c r="L418" s="272">
        <v>0</v>
      </c>
      <c r="M418" s="276">
        <v>0</v>
      </c>
    </row>
    <row r="419" spans="2:13" ht="13.5" thickBot="1" x14ac:dyDescent="0.25">
      <c r="B419" s="275">
        <v>39602</v>
      </c>
      <c r="C419" s="270" t="s">
        <v>1099</v>
      </c>
      <c r="D419" s="271" t="s">
        <v>1100</v>
      </c>
      <c r="E419" s="270" t="s">
        <v>1089</v>
      </c>
      <c r="F419" s="272">
        <v>983</v>
      </c>
      <c r="G419" s="270" t="s">
        <v>572</v>
      </c>
      <c r="H419" s="272">
        <v>2</v>
      </c>
      <c r="I419" s="270"/>
      <c r="J419" s="272" t="s">
        <v>632</v>
      </c>
      <c r="K419" s="272">
        <v>3</v>
      </c>
      <c r="L419" s="272">
        <v>9</v>
      </c>
      <c r="M419" s="276">
        <v>8</v>
      </c>
    </row>
    <row r="420" spans="2:13" ht="13.5" thickBot="1" x14ac:dyDescent="0.25">
      <c r="B420" s="275">
        <v>44057</v>
      </c>
      <c r="C420" s="270" t="s">
        <v>729</v>
      </c>
      <c r="D420" s="271" t="s">
        <v>730</v>
      </c>
      <c r="E420" s="270" t="s">
        <v>697</v>
      </c>
      <c r="F420" s="272">
        <v>982</v>
      </c>
      <c r="G420" s="270" t="s">
        <v>572</v>
      </c>
      <c r="H420" s="272">
        <v>4</v>
      </c>
      <c r="I420" s="270" t="s">
        <v>582</v>
      </c>
      <c r="J420" s="272" t="s">
        <v>595</v>
      </c>
      <c r="K420" s="272">
        <v>2</v>
      </c>
      <c r="L420" s="272">
        <v>5</v>
      </c>
      <c r="M420" s="276">
        <v>8</v>
      </c>
    </row>
    <row r="421" spans="2:13" ht="13.5" thickBot="1" x14ac:dyDescent="0.25">
      <c r="B421" s="273">
        <v>39647</v>
      </c>
      <c r="C421" s="267" t="s">
        <v>945</v>
      </c>
      <c r="D421" s="268" t="s">
        <v>1121</v>
      </c>
      <c r="E421" s="267" t="s">
        <v>1089</v>
      </c>
      <c r="F421" s="269">
        <v>976</v>
      </c>
      <c r="G421" s="267" t="s">
        <v>572</v>
      </c>
      <c r="H421" s="269">
        <v>2</v>
      </c>
      <c r="I421" s="267" t="s">
        <v>588</v>
      </c>
      <c r="J421" s="269" t="s">
        <v>579</v>
      </c>
      <c r="K421" s="269">
        <v>4</v>
      </c>
      <c r="L421" s="269">
        <v>7</v>
      </c>
      <c r="M421" s="274">
        <v>9</v>
      </c>
    </row>
    <row r="422" spans="2:13" ht="13.5" thickBot="1" x14ac:dyDescent="0.25">
      <c r="B422" s="273">
        <v>44017</v>
      </c>
      <c r="C422" s="267" t="s">
        <v>698</v>
      </c>
      <c r="D422" s="268" t="s">
        <v>703</v>
      </c>
      <c r="E422" s="267" t="s">
        <v>697</v>
      </c>
      <c r="F422" s="269">
        <v>970</v>
      </c>
      <c r="G422" s="267" t="s">
        <v>572</v>
      </c>
      <c r="H422" s="269">
        <v>5</v>
      </c>
      <c r="I422" s="267"/>
      <c r="J422" s="269" t="s">
        <v>579</v>
      </c>
      <c r="K422" s="269">
        <v>2</v>
      </c>
      <c r="L422" s="269">
        <v>3</v>
      </c>
      <c r="M422" s="274">
        <v>7</v>
      </c>
    </row>
    <row r="423" spans="2:13" ht="13.5" thickBot="1" x14ac:dyDescent="0.25">
      <c r="B423" s="275">
        <v>44407</v>
      </c>
      <c r="C423" s="270" t="s">
        <v>685</v>
      </c>
      <c r="D423" s="271" t="s">
        <v>686</v>
      </c>
      <c r="E423" s="270" t="s">
        <v>571</v>
      </c>
      <c r="F423" s="272">
        <v>966</v>
      </c>
      <c r="G423" s="270" t="s">
        <v>572</v>
      </c>
      <c r="H423" s="272">
        <v>3</v>
      </c>
      <c r="I423" s="270" t="s">
        <v>582</v>
      </c>
      <c r="J423" s="272" t="s">
        <v>579</v>
      </c>
      <c r="K423" s="272">
        <v>0</v>
      </c>
      <c r="L423" s="272">
        <v>4</v>
      </c>
      <c r="M423" s="276">
        <v>0</v>
      </c>
    </row>
    <row r="424" spans="2:13" ht="13.5" thickBot="1" x14ac:dyDescent="0.25">
      <c r="B424" s="275">
        <v>42502</v>
      </c>
      <c r="C424" s="270" t="s">
        <v>740</v>
      </c>
      <c r="D424" s="271" t="s">
        <v>857</v>
      </c>
      <c r="E424" s="270" t="s">
        <v>697</v>
      </c>
      <c r="F424" s="272">
        <v>962</v>
      </c>
      <c r="G424" s="270" t="s">
        <v>572</v>
      </c>
      <c r="H424" s="272">
        <v>3</v>
      </c>
      <c r="I424" s="270" t="s">
        <v>582</v>
      </c>
      <c r="J424" s="272" t="s">
        <v>583</v>
      </c>
      <c r="K424" s="272">
        <v>1</v>
      </c>
      <c r="L424" s="272">
        <v>10</v>
      </c>
      <c r="M424" s="276">
        <v>9</v>
      </c>
    </row>
    <row r="425" spans="2:13" ht="13.5" thickBot="1" x14ac:dyDescent="0.25">
      <c r="B425" s="273">
        <v>38552</v>
      </c>
      <c r="C425" s="267" t="s">
        <v>1109</v>
      </c>
      <c r="D425" s="268" t="s">
        <v>1187</v>
      </c>
      <c r="E425" s="267" t="s">
        <v>1089</v>
      </c>
      <c r="F425" s="269">
        <v>957</v>
      </c>
      <c r="G425" s="267" t="s">
        <v>572</v>
      </c>
      <c r="H425" s="269">
        <v>6</v>
      </c>
      <c r="I425" s="267"/>
      <c r="J425" s="269" t="s">
        <v>579</v>
      </c>
      <c r="K425" s="269">
        <v>0</v>
      </c>
      <c r="L425" s="269">
        <v>2</v>
      </c>
      <c r="M425" s="274">
        <v>8</v>
      </c>
    </row>
    <row r="426" spans="2:13" ht="13.5" thickBot="1" x14ac:dyDescent="0.25">
      <c r="B426" s="275">
        <v>37392</v>
      </c>
      <c r="C426" s="270" t="s">
        <v>1223</v>
      </c>
      <c r="D426" s="271" t="s">
        <v>1224</v>
      </c>
      <c r="E426" s="270" t="s">
        <v>1225</v>
      </c>
      <c r="F426" s="272">
        <v>957</v>
      </c>
      <c r="G426" s="270" t="s">
        <v>572</v>
      </c>
      <c r="H426" s="272">
        <v>8</v>
      </c>
      <c r="I426" s="270" t="s">
        <v>582</v>
      </c>
      <c r="J426" s="272" t="s">
        <v>579</v>
      </c>
      <c r="K426" s="272">
        <v>0</v>
      </c>
      <c r="L426" s="272">
        <v>5</v>
      </c>
      <c r="M426" s="276">
        <v>5</v>
      </c>
    </row>
    <row r="427" spans="2:13" ht="13.5" thickBot="1" x14ac:dyDescent="0.25">
      <c r="B427" s="273">
        <v>38151</v>
      </c>
      <c r="C427" s="267" t="s">
        <v>1125</v>
      </c>
      <c r="D427" s="268" t="s">
        <v>1204</v>
      </c>
      <c r="E427" s="267" t="s">
        <v>1089</v>
      </c>
      <c r="F427" s="269">
        <v>953</v>
      </c>
      <c r="G427" s="267" t="s">
        <v>572</v>
      </c>
      <c r="H427" s="269">
        <v>8</v>
      </c>
      <c r="I427" s="267"/>
      <c r="J427" s="269" t="s">
        <v>579</v>
      </c>
      <c r="K427" s="269">
        <v>0</v>
      </c>
      <c r="L427" s="269">
        <v>0</v>
      </c>
      <c r="M427" s="274">
        <v>6</v>
      </c>
    </row>
    <row r="428" spans="2:13" ht="13.5" thickBot="1" x14ac:dyDescent="0.25">
      <c r="B428" s="273">
        <v>38176</v>
      </c>
      <c r="C428" s="267" t="s">
        <v>1099</v>
      </c>
      <c r="D428" s="268" t="s">
        <v>1207</v>
      </c>
      <c r="E428" s="267" t="s">
        <v>1089</v>
      </c>
      <c r="F428" s="269">
        <v>953</v>
      </c>
      <c r="G428" s="267" t="s">
        <v>572</v>
      </c>
      <c r="H428" s="269">
        <v>7</v>
      </c>
      <c r="I428" s="267"/>
      <c r="J428" s="269" t="s">
        <v>579</v>
      </c>
      <c r="K428" s="269">
        <v>2</v>
      </c>
      <c r="L428" s="269">
        <v>5</v>
      </c>
      <c r="M428" s="274">
        <v>7</v>
      </c>
    </row>
    <row r="429" spans="2:13" ht="13.5" thickBot="1" x14ac:dyDescent="0.25">
      <c r="B429" s="275">
        <v>44430</v>
      </c>
      <c r="C429" s="270" t="s">
        <v>626</v>
      </c>
      <c r="D429" s="271" t="s">
        <v>694</v>
      </c>
      <c r="E429" s="270" t="s">
        <v>571</v>
      </c>
      <c r="F429" s="272">
        <v>943</v>
      </c>
      <c r="G429" s="270" t="s">
        <v>572</v>
      </c>
      <c r="H429" s="272">
        <v>3</v>
      </c>
      <c r="I429" s="270"/>
      <c r="J429" s="272" t="s">
        <v>579</v>
      </c>
      <c r="K429" s="272">
        <v>1</v>
      </c>
      <c r="L429" s="272">
        <v>2</v>
      </c>
      <c r="M429" s="276">
        <v>0</v>
      </c>
    </row>
    <row r="430" spans="2:13" ht="13.5" thickBot="1" x14ac:dyDescent="0.25">
      <c r="B430" s="275">
        <v>42211</v>
      </c>
      <c r="C430" s="270" t="s">
        <v>704</v>
      </c>
      <c r="D430" s="271" t="s">
        <v>907</v>
      </c>
      <c r="E430" s="270" t="s">
        <v>697</v>
      </c>
      <c r="F430" s="272">
        <v>940</v>
      </c>
      <c r="G430" s="270" t="s">
        <v>572</v>
      </c>
      <c r="H430" s="272">
        <v>3</v>
      </c>
      <c r="I430" s="270"/>
      <c r="J430" s="272" t="s">
        <v>579</v>
      </c>
      <c r="K430" s="272">
        <v>0</v>
      </c>
      <c r="L430" s="272">
        <v>3</v>
      </c>
      <c r="M430" s="276">
        <v>7</v>
      </c>
    </row>
    <row r="431" spans="2:13" ht="13.5" thickBot="1" x14ac:dyDescent="0.25">
      <c r="B431" s="273">
        <v>43256</v>
      </c>
      <c r="C431" s="267" t="s">
        <v>706</v>
      </c>
      <c r="D431" s="268" t="s">
        <v>799</v>
      </c>
      <c r="E431" s="267" t="s">
        <v>697</v>
      </c>
      <c r="F431" s="269">
        <v>939</v>
      </c>
      <c r="G431" s="267" t="s">
        <v>572</v>
      </c>
      <c r="H431" s="269">
        <v>5</v>
      </c>
      <c r="I431" s="267" t="s">
        <v>582</v>
      </c>
      <c r="J431" s="269" t="s">
        <v>757</v>
      </c>
      <c r="K431" s="269">
        <v>0</v>
      </c>
      <c r="L431" s="269">
        <v>7</v>
      </c>
      <c r="M431" s="274">
        <v>7</v>
      </c>
    </row>
    <row r="432" spans="2:13" ht="13.5" thickBot="1" x14ac:dyDescent="0.25">
      <c r="B432" s="273">
        <v>42152</v>
      </c>
      <c r="C432" s="267" t="s">
        <v>740</v>
      </c>
      <c r="D432" s="268" t="s">
        <v>890</v>
      </c>
      <c r="E432" s="267" t="s">
        <v>697</v>
      </c>
      <c r="F432" s="269">
        <v>933</v>
      </c>
      <c r="G432" s="267" t="s">
        <v>572</v>
      </c>
      <c r="H432" s="269">
        <v>8</v>
      </c>
      <c r="I432" s="267"/>
      <c r="J432" s="269" t="s">
        <v>576</v>
      </c>
      <c r="K432" s="269">
        <v>0</v>
      </c>
      <c r="L432" s="269">
        <v>5</v>
      </c>
      <c r="M432" s="274">
        <v>6</v>
      </c>
    </row>
    <row r="433" spans="2:13" ht="13.5" thickBot="1" x14ac:dyDescent="0.25">
      <c r="B433" s="275">
        <v>42915</v>
      </c>
      <c r="C433" s="270" t="s">
        <v>779</v>
      </c>
      <c r="D433" s="271" t="s">
        <v>837</v>
      </c>
      <c r="E433" s="270" t="s">
        <v>697</v>
      </c>
      <c r="F433" s="272">
        <v>924</v>
      </c>
      <c r="G433" s="270" t="s">
        <v>572</v>
      </c>
      <c r="H433" s="272">
        <v>3</v>
      </c>
      <c r="I433" s="270"/>
      <c r="J433" s="272" t="s">
        <v>576</v>
      </c>
      <c r="K433" s="272">
        <v>0</v>
      </c>
      <c r="L433" s="272">
        <v>3</v>
      </c>
      <c r="M433" s="276">
        <v>8</v>
      </c>
    </row>
    <row r="434" spans="2:13" ht="13.5" thickBot="1" x14ac:dyDescent="0.25">
      <c r="B434" s="275">
        <v>42138</v>
      </c>
      <c r="C434" s="270" t="s">
        <v>779</v>
      </c>
      <c r="D434" s="271" t="s">
        <v>886</v>
      </c>
      <c r="E434" s="270" t="s">
        <v>697</v>
      </c>
      <c r="F434" s="272">
        <v>924</v>
      </c>
      <c r="G434" s="270" t="s">
        <v>572</v>
      </c>
      <c r="H434" s="272">
        <v>3</v>
      </c>
      <c r="I434" s="270"/>
      <c r="J434" s="272" t="s">
        <v>579</v>
      </c>
      <c r="K434" s="272">
        <v>0</v>
      </c>
      <c r="L434" s="272">
        <v>1</v>
      </c>
      <c r="M434" s="276">
        <v>7</v>
      </c>
    </row>
    <row r="435" spans="2:13" ht="13.5" thickBot="1" x14ac:dyDescent="0.25">
      <c r="B435" s="273">
        <v>45108</v>
      </c>
      <c r="C435" s="267" t="s">
        <v>606</v>
      </c>
      <c r="D435" s="268" t="s">
        <v>607</v>
      </c>
      <c r="E435" s="267" t="s">
        <v>571</v>
      </c>
      <c r="F435" s="269">
        <v>923</v>
      </c>
      <c r="G435" s="267" t="s">
        <v>572</v>
      </c>
      <c r="H435" s="269">
        <v>4</v>
      </c>
      <c r="I435" s="267"/>
      <c r="J435" s="269" t="s">
        <v>579</v>
      </c>
      <c r="K435" s="269">
        <v>0</v>
      </c>
      <c r="L435" s="269">
        <v>3</v>
      </c>
      <c r="M435" s="274">
        <v>0</v>
      </c>
    </row>
    <row r="436" spans="2:13" ht="13.5" thickBot="1" x14ac:dyDescent="0.25">
      <c r="B436" s="275">
        <v>40325</v>
      </c>
      <c r="C436" s="270" t="s">
        <v>716</v>
      </c>
      <c r="D436" s="271" t="s">
        <v>1041</v>
      </c>
      <c r="E436" s="270" t="s">
        <v>697</v>
      </c>
      <c r="F436" s="272">
        <v>922</v>
      </c>
      <c r="G436" s="270" t="s">
        <v>572</v>
      </c>
      <c r="H436" s="272">
        <v>3</v>
      </c>
      <c r="I436" s="270"/>
      <c r="J436" s="272" t="s">
        <v>579</v>
      </c>
      <c r="K436" s="272">
        <v>2</v>
      </c>
      <c r="L436" s="272">
        <v>5</v>
      </c>
      <c r="M436" s="276">
        <v>7</v>
      </c>
    </row>
    <row r="437" spans="2:13" ht="13.5" thickBot="1" x14ac:dyDescent="0.25">
      <c r="B437" s="275">
        <v>39607</v>
      </c>
      <c r="C437" s="270" t="s">
        <v>1102</v>
      </c>
      <c r="D437" s="271" t="s">
        <v>1103</v>
      </c>
      <c r="E437" s="270" t="s">
        <v>1089</v>
      </c>
      <c r="F437" s="272">
        <v>918</v>
      </c>
      <c r="G437" s="270" t="s">
        <v>572</v>
      </c>
      <c r="H437" s="272">
        <v>2</v>
      </c>
      <c r="I437" s="270"/>
      <c r="J437" s="272" t="s">
        <v>579</v>
      </c>
      <c r="K437" s="272">
        <v>2</v>
      </c>
      <c r="L437" s="272">
        <v>8</v>
      </c>
      <c r="M437" s="276">
        <v>9</v>
      </c>
    </row>
    <row r="438" spans="2:13" ht="13.5" thickBot="1" x14ac:dyDescent="0.25">
      <c r="B438" s="273">
        <v>38139</v>
      </c>
      <c r="C438" s="267" t="s">
        <v>1091</v>
      </c>
      <c r="D438" s="268" t="s">
        <v>1201</v>
      </c>
      <c r="E438" s="267" t="s">
        <v>1089</v>
      </c>
      <c r="F438" s="269">
        <v>903</v>
      </c>
      <c r="G438" s="267" t="s">
        <v>572</v>
      </c>
      <c r="H438" s="269">
        <v>9</v>
      </c>
      <c r="I438" s="267"/>
      <c r="J438" s="269" t="s">
        <v>579</v>
      </c>
      <c r="K438" s="269">
        <v>0</v>
      </c>
      <c r="L438" s="269">
        <v>1</v>
      </c>
      <c r="M438" s="274">
        <v>5</v>
      </c>
    </row>
    <row r="439" spans="2:13" ht="13.5" thickBot="1" x14ac:dyDescent="0.25">
      <c r="B439" s="275">
        <v>38141</v>
      </c>
      <c r="C439" s="270" t="s">
        <v>930</v>
      </c>
      <c r="D439" s="271" t="s">
        <v>1202</v>
      </c>
      <c r="E439" s="270" t="s">
        <v>1089</v>
      </c>
      <c r="F439" s="272">
        <v>902</v>
      </c>
      <c r="G439" s="270" t="s">
        <v>572</v>
      </c>
      <c r="H439" s="272">
        <v>8</v>
      </c>
      <c r="I439" s="270"/>
      <c r="J439" s="272" t="s">
        <v>579</v>
      </c>
      <c r="K439" s="272">
        <v>0</v>
      </c>
      <c r="L439" s="272">
        <v>0</v>
      </c>
      <c r="M439" s="276">
        <v>5</v>
      </c>
    </row>
    <row r="440" spans="2:13" ht="13.5" thickBot="1" x14ac:dyDescent="0.25">
      <c r="B440" s="275">
        <v>39645</v>
      </c>
      <c r="C440" s="270" t="s">
        <v>1119</v>
      </c>
      <c r="D440" s="271" t="s">
        <v>1120</v>
      </c>
      <c r="E440" s="270" t="s">
        <v>1089</v>
      </c>
      <c r="F440" s="272">
        <v>900</v>
      </c>
      <c r="G440" s="270" t="s">
        <v>572</v>
      </c>
      <c r="H440" s="272">
        <v>2</v>
      </c>
      <c r="I440" s="270"/>
      <c r="J440" s="272" t="s">
        <v>579</v>
      </c>
      <c r="K440" s="272">
        <v>0</v>
      </c>
      <c r="L440" s="272">
        <v>3</v>
      </c>
      <c r="M440" s="276">
        <v>6</v>
      </c>
    </row>
    <row r="441" spans="2:13" ht="13.5" thickBot="1" x14ac:dyDescent="0.25">
      <c r="B441" s="277">
        <v>44073</v>
      </c>
      <c r="C441" s="278" t="s">
        <v>706</v>
      </c>
      <c r="D441" s="279" t="s">
        <v>739</v>
      </c>
      <c r="E441" s="278" t="s">
        <v>697</v>
      </c>
      <c r="F441" s="280">
        <v>899</v>
      </c>
      <c r="G441" s="278" t="s">
        <v>572</v>
      </c>
      <c r="H441" s="280">
        <v>4</v>
      </c>
      <c r="I441" s="278" t="s">
        <v>588</v>
      </c>
      <c r="J441" s="280" t="s">
        <v>576</v>
      </c>
      <c r="K441" s="280">
        <v>0</v>
      </c>
      <c r="L441" s="280">
        <v>5</v>
      </c>
      <c r="M441" s="281">
        <v>8</v>
      </c>
    </row>
    <row r="442" spans="2:13" ht="13.5" thickTop="1" x14ac:dyDescent="0.2">
      <c r="B442" s="292">
        <v>39617</v>
      </c>
      <c r="C442" s="306" t="s">
        <v>1097</v>
      </c>
      <c r="D442" s="312" t="s">
        <v>1108</v>
      </c>
      <c r="E442" s="306" t="s">
        <v>1089</v>
      </c>
      <c r="F442" s="316">
        <v>895</v>
      </c>
      <c r="G442" s="306" t="s">
        <v>572</v>
      </c>
      <c r="H442" s="316">
        <v>2</v>
      </c>
      <c r="I442" s="306"/>
      <c r="J442" s="316" t="s">
        <v>576</v>
      </c>
      <c r="K442" s="316">
        <v>2</v>
      </c>
      <c r="L442" s="316">
        <v>6</v>
      </c>
      <c r="M442" s="316">
        <v>9</v>
      </c>
    </row>
    <row r="443" spans="2:13" ht="13.5" thickBot="1" x14ac:dyDescent="0.25">
      <c r="B443" s="294">
        <v>44047</v>
      </c>
      <c r="C443" s="308" t="s">
        <v>722</v>
      </c>
      <c r="D443" s="313" t="s">
        <v>723</v>
      </c>
      <c r="E443" s="308" t="s">
        <v>697</v>
      </c>
      <c r="F443" s="317">
        <v>891</v>
      </c>
      <c r="G443" s="308" t="s">
        <v>572</v>
      </c>
      <c r="H443" s="317">
        <v>3</v>
      </c>
      <c r="I443" s="308"/>
      <c r="J443" s="317" t="s">
        <v>576</v>
      </c>
      <c r="K443" s="317">
        <v>2</v>
      </c>
      <c r="L443" s="317">
        <v>3</v>
      </c>
      <c r="M443" s="317">
        <v>7</v>
      </c>
    </row>
    <row r="444" spans="2:13" ht="14.25" thickTop="1" thickBot="1" x14ac:dyDescent="0.25">
      <c r="B444" s="300">
        <v>40395</v>
      </c>
      <c r="C444" s="310" t="s">
        <v>716</v>
      </c>
      <c r="D444" s="314" t="s">
        <v>1063</v>
      </c>
      <c r="E444" s="310" t="s">
        <v>697</v>
      </c>
      <c r="F444" s="318">
        <v>891</v>
      </c>
      <c r="G444" s="310" t="s">
        <v>572</v>
      </c>
      <c r="H444" s="318">
        <v>3</v>
      </c>
      <c r="I444" s="310"/>
      <c r="J444" s="318" t="s">
        <v>579</v>
      </c>
      <c r="K444" s="318">
        <v>3</v>
      </c>
      <c r="L444" s="318">
        <v>4</v>
      </c>
      <c r="M444" s="323">
        <v>7</v>
      </c>
    </row>
    <row r="445" spans="2:13" ht="14.25" thickTop="1" thickBot="1" x14ac:dyDescent="0.25">
      <c r="B445" s="275">
        <v>38123</v>
      </c>
      <c r="C445" s="270" t="s">
        <v>1113</v>
      </c>
      <c r="D445" s="271" t="s">
        <v>1196</v>
      </c>
      <c r="E445" s="270" t="s">
        <v>1089</v>
      </c>
      <c r="F445" s="272">
        <v>890</v>
      </c>
      <c r="G445" s="270" t="s">
        <v>572</v>
      </c>
      <c r="H445" s="272">
        <v>7</v>
      </c>
      <c r="I445" s="270"/>
      <c r="J445" s="272" t="s">
        <v>579</v>
      </c>
      <c r="K445" s="272">
        <v>0</v>
      </c>
      <c r="L445" s="272">
        <v>1</v>
      </c>
      <c r="M445" s="276">
        <v>5</v>
      </c>
    </row>
    <row r="446" spans="2:13" ht="13.5" thickBot="1" x14ac:dyDescent="0.25">
      <c r="B446" s="275">
        <v>37486</v>
      </c>
      <c r="C446" s="270" t="s">
        <v>1268</v>
      </c>
      <c r="D446" s="271" t="s">
        <v>1269</v>
      </c>
      <c r="E446" s="270" t="s">
        <v>1225</v>
      </c>
      <c r="F446" s="272">
        <v>886</v>
      </c>
      <c r="G446" s="270" t="s">
        <v>572</v>
      </c>
      <c r="H446" s="272">
        <v>8</v>
      </c>
      <c r="I446" s="270"/>
      <c r="J446" s="272" t="s">
        <v>579</v>
      </c>
      <c r="K446" s="272">
        <v>0</v>
      </c>
      <c r="L446" s="272">
        <v>1</v>
      </c>
      <c r="M446" s="276">
        <v>8</v>
      </c>
    </row>
    <row r="447" spans="2:13" ht="13.5" thickBot="1" x14ac:dyDescent="0.25">
      <c r="B447" s="275">
        <v>39266</v>
      </c>
      <c r="C447" s="270" t="s">
        <v>1115</v>
      </c>
      <c r="D447" s="271" t="s">
        <v>1142</v>
      </c>
      <c r="E447" s="270" t="s">
        <v>1089</v>
      </c>
      <c r="F447" s="272">
        <v>885</v>
      </c>
      <c r="G447" s="270" t="s">
        <v>572</v>
      </c>
      <c r="H447" s="272">
        <v>3</v>
      </c>
      <c r="I447" s="270"/>
      <c r="J447" s="272" t="s">
        <v>583</v>
      </c>
      <c r="K447" s="272">
        <v>2</v>
      </c>
      <c r="L447" s="272">
        <v>6</v>
      </c>
      <c r="M447" s="276">
        <v>8</v>
      </c>
    </row>
    <row r="448" spans="2:13" ht="13.5" thickBot="1" x14ac:dyDescent="0.25">
      <c r="B448" s="273">
        <v>38547</v>
      </c>
      <c r="C448" s="267" t="s">
        <v>718</v>
      </c>
      <c r="D448" s="268" t="s">
        <v>1185</v>
      </c>
      <c r="E448" s="267" t="s">
        <v>1089</v>
      </c>
      <c r="F448" s="269">
        <v>882</v>
      </c>
      <c r="G448" s="267" t="s">
        <v>572</v>
      </c>
      <c r="H448" s="269">
        <v>6</v>
      </c>
      <c r="I448" s="267"/>
      <c r="J448" s="269" t="s">
        <v>576</v>
      </c>
      <c r="K448" s="269">
        <v>2</v>
      </c>
      <c r="L448" s="269">
        <v>3</v>
      </c>
      <c r="M448" s="274">
        <v>6</v>
      </c>
    </row>
    <row r="449" spans="2:13" ht="13.5" thickBot="1" x14ac:dyDescent="0.25">
      <c r="B449" s="273">
        <v>38144</v>
      </c>
      <c r="C449" s="267" t="s">
        <v>1123</v>
      </c>
      <c r="D449" s="268" t="s">
        <v>864</v>
      </c>
      <c r="E449" s="267" t="s">
        <v>1089</v>
      </c>
      <c r="F449" s="269">
        <v>881</v>
      </c>
      <c r="G449" s="267" t="s">
        <v>1179</v>
      </c>
      <c r="H449" s="269">
        <v>8</v>
      </c>
      <c r="I449" s="267"/>
      <c r="J449" s="269" t="s">
        <v>579</v>
      </c>
      <c r="K449" s="269">
        <v>0</v>
      </c>
      <c r="L449" s="269">
        <v>2</v>
      </c>
      <c r="M449" s="274">
        <v>4</v>
      </c>
    </row>
    <row r="450" spans="2:13" ht="13.5" thickBot="1" x14ac:dyDescent="0.25">
      <c r="B450" s="273">
        <v>38120</v>
      </c>
      <c r="C450" s="267" t="s">
        <v>1194</v>
      </c>
      <c r="D450" s="268" t="s">
        <v>1195</v>
      </c>
      <c r="E450" s="267" t="s">
        <v>1089</v>
      </c>
      <c r="F450" s="269">
        <v>879</v>
      </c>
      <c r="G450" s="267" t="s">
        <v>572</v>
      </c>
      <c r="H450" s="269">
        <v>7</v>
      </c>
      <c r="I450" s="267"/>
      <c r="J450" s="269" t="s">
        <v>579</v>
      </c>
      <c r="K450" s="269">
        <v>0</v>
      </c>
      <c r="L450" s="269">
        <v>2</v>
      </c>
      <c r="M450" s="274">
        <v>5</v>
      </c>
    </row>
    <row r="451" spans="2:13" ht="13.5" thickBot="1" x14ac:dyDescent="0.25">
      <c r="B451" s="273">
        <v>38905</v>
      </c>
      <c r="C451" s="267" t="s">
        <v>1099</v>
      </c>
      <c r="D451" s="268" t="s">
        <v>1170</v>
      </c>
      <c r="E451" s="267" t="s">
        <v>1089</v>
      </c>
      <c r="F451" s="269">
        <v>877</v>
      </c>
      <c r="G451" s="267" t="s">
        <v>572</v>
      </c>
      <c r="H451" s="269">
        <v>3</v>
      </c>
      <c r="I451" s="267"/>
      <c r="J451" s="269" t="s">
        <v>579</v>
      </c>
      <c r="K451" s="269">
        <v>1</v>
      </c>
      <c r="L451" s="269">
        <v>2</v>
      </c>
      <c r="M451" s="274">
        <v>8</v>
      </c>
    </row>
    <row r="452" spans="2:13" ht="13.5" thickBot="1" x14ac:dyDescent="0.25">
      <c r="B452" s="275">
        <v>38862</v>
      </c>
      <c r="C452" s="270" t="s">
        <v>1102</v>
      </c>
      <c r="D452" s="271" t="s">
        <v>1160</v>
      </c>
      <c r="E452" s="270" t="s">
        <v>1089</v>
      </c>
      <c r="F452" s="272">
        <v>872</v>
      </c>
      <c r="G452" s="270" t="s">
        <v>572</v>
      </c>
      <c r="H452" s="272">
        <v>3</v>
      </c>
      <c r="I452" s="270" t="s">
        <v>588</v>
      </c>
      <c r="J452" s="272" t="s">
        <v>579</v>
      </c>
      <c r="K452" s="272">
        <v>1</v>
      </c>
      <c r="L452" s="272">
        <v>5</v>
      </c>
      <c r="M452" s="276">
        <v>10</v>
      </c>
    </row>
    <row r="453" spans="2:13" ht="13.5" thickBot="1" x14ac:dyDescent="0.25">
      <c r="B453" s="273">
        <v>38879</v>
      </c>
      <c r="C453" s="267" t="s">
        <v>733</v>
      </c>
      <c r="D453" s="268" t="s">
        <v>1165</v>
      </c>
      <c r="E453" s="267" t="s">
        <v>1089</v>
      </c>
      <c r="F453" s="269">
        <v>871</v>
      </c>
      <c r="G453" s="267" t="s">
        <v>572</v>
      </c>
      <c r="H453" s="269">
        <v>3</v>
      </c>
      <c r="I453" s="267" t="s">
        <v>582</v>
      </c>
      <c r="J453" s="269" t="s">
        <v>579</v>
      </c>
      <c r="K453" s="269">
        <v>2</v>
      </c>
      <c r="L453" s="269">
        <v>5</v>
      </c>
      <c r="M453" s="274">
        <v>9</v>
      </c>
    </row>
    <row r="454" spans="2:13" ht="13.5" thickBot="1" x14ac:dyDescent="0.25">
      <c r="B454" s="275">
        <v>37419</v>
      </c>
      <c r="C454" s="270" t="s">
        <v>1240</v>
      </c>
      <c r="D454" s="271" t="s">
        <v>1241</v>
      </c>
      <c r="E454" s="270" t="s">
        <v>1225</v>
      </c>
      <c r="F454" s="272">
        <v>862</v>
      </c>
      <c r="G454" s="270" t="s">
        <v>572</v>
      </c>
      <c r="H454" s="272">
        <v>8</v>
      </c>
      <c r="I454" s="270"/>
      <c r="J454" s="272" t="s">
        <v>579</v>
      </c>
      <c r="K454" s="272">
        <v>0</v>
      </c>
      <c r="L454" s="272">
        <v>2</v>
      </c>
      <c r="M454" s="276">
        <v>5</v>
      </c>
    </row>
    <row r="455" spans="2:13" ht="13.5" thickBot="1" x14ac:dyDescent="0.25">
      <c r="B455" s="275">
        <v>43678</v>
      </c>
      <c r="C455" s="270" t="s">
        <v>779</v>
      </c>
      <c r="D455" s="271" t="s">
        <v>780</v>
      </c>
      <c r="E455" s="270" t="s">
        <v>697</v>
      </c>
      <c r="F455" s="272">
        <v>855</v>
      </c>
      <c r="G455" s="270" t="s">
        <v>572</v>
      </c>
      <c r="H455" s="272">
        <v>6</v>
      </c>
      <c r="I455" s="270" t="s">
        <v>582</v>
      </c>
      <c r="J455" s="272" t="s">
        <v>735</v>
      </c>
      <c r="K455" s="272">
        <v>0</v>
      </c>
      <c r="L455" s="272">
        <v>4</v>
      </c>
      <c r="M455" s="276">
        <v>6</v>
      </c>
    </row>
    <row r="456" spans="2:13" ht="13.5" thickBot="1" x14ac:dyDescent="0.25">
      <c r="B456" s="273">
        <v>38865</v>
      </c>
      <c r="C456" s="267" t="s">
        <v>1127</v>
      </c>
      <c r="D456" s="268" t="s">
        <v>1161</v>
      </c>
      <c r="E456" s="267" t="s">
        <v>1089</v>
      </c>
      <c r="F456" s="269">
        <v>854</v>
      </c>
      <c r="G456" s="267" t="s">
        <v>572</v>
      </c>
      <c r="H456" s="269">
        <v>3</v>
      </c>
      <c r="I456" s="267" t="s">
        <v>582</v>
      </c>
      <c r="J456" s="269" t="s">
        <v>579</v>
      </c>
      <c r="K456" s="269">
        <v>0</v>
      </c>
      <c r="L456" s="269">
        <v>6</v>
      </c>
      <c r="M456" s="274">
        <v>8</v>
      </c>
    </row>
    <row r="457" spans="2:13" ht="13.5" thickBot="1" x14ac:dyDescent="0.25">
      <c r="B457" s="273">
        <v>37444</v>
      </c>
      <c r="C457" s="267" t="s">
        <v>1248</v>
      </c>
      <c r="D457" s="268" t="s">
        <v>1249</v>
      </c>
      <c r="E457" s="267" t="s">
        <v>1225</v>
      </c>
      <c r="F457" s="269">
        <v>853</v>
      </c>
      <c r="G457" s="267" t="s">
        <v>572</v>
      </c>
      <c r="H457" s="269">
        <v>8</v>
      </c>
      <c r="I457" s="267"/>
      <c r="J457" s="269" t="s">
        <v>579</v>
      </c>
      <c r="K457" s="269">
        <v>0</v>
      </c>
      <c r="L457" s="269">
        <v>3</v>
      </c>
      <c r="M457" s="274">
        <v>7</v>
      </c>
    </row>
    <row r="458" spans="2:13" ht="13.5" thickBot="1" x14ac:dyDescent="0.25">
      <c r="B458" s="277">
        <v>38132</v>
      </c>
      <c r="C458" s="278" t="s">
        <v>1149</v>
      </c>
      <c r="D458" s="279" t="s">
        <v>1199</v>
      </c>
      <c r="E458" s="278" t="s">
        <v>1089</v>
      </c>
      <c r="F458" s="280">
        <v>852</v>
      </c>
      <c r="G458" s="278" t="s">
        <v>572</v>
      </c>
      <c r="H458" s="280">
        <v>8</v>
      </c>
      <c r="I458" s="278"/>
      <c r="J458" s="280" t="s">
        <v>579</v>
      </c>
      <c r="K458" s="280">
        <v>0</v>
      </c>
      <c r="L458" s="280">
        <v>1</v>
      </c>
      <c r="M458" s="281">
        <v>4</v>
      </c>
    </row>
    <row r="459" spans="2:13" ht="13.5" thickTop="1" x14ac:dyDescent="0.2">
      <c r="B459" s="294">
        <v>42931</v>
      </c>
      <c r="C459" s="308" t="s">
        <v>811</v>
      </c>
      <c r="D459" s="313" t="s">
        <v>843</v>
      </c>
      <c r="E459" s="308" t="s">
        <v>697</v>
      </c>
      <c r="F459" s="317">
        <v>848</v>
      </c>
      <c r="G459" s="308" t="s">
        <v>572</v>
      </c>
      <c r="H459" s="317">
        <v>4</v>
      </c>
      <c r="I459" s="308"/>
      <c r="J459" s="317" t="s">
        <v>579</v>
      </c>
      <c r="K459" s="317">
        <v>1</v>
      </c>
      <c r="L459" s="317">
        <v>1</v>
      </c>
      <c r="M459" s="317">
        <v>7</v>
      </c>
    </row>
    <row r="460" spans="2:13" x14ac:dyDescent="0.2">
      <c r="B460" s="292">
        <v>43677</v>
      </c>
      <c r="C460" s="306" t="s">
        <v>777</v>
      </c>
      <c r="D460" s="312" t="s">
        <v>778</v>
      </c>
      <c r="E460" s="306" t="s">
        <v>697</v>
      </c>
      <c r="F460" s="316">
        <v>847</v>
      </c>
      <c r="G460" s="306" t="s">
        <v>572</v>
      </c>
      <c r="H460" s="316">
        <v>6</v>
      </c>
      <c r="I460" s="306"/>
      <c r="J460" s="316" t="s">
        <v>573</v>
      </c>
      <c r="K460" s="316">
        <v>0</v>
      </c>
      <c r="L460" s="316">
        <v>7</v>
      </c>
      <c r="M460" s="316">
        <v>8</v>
      </c>
    </row>
    <row r="461" spans="2:13" x14ac:dyDescent="0.2">
      <c r="B461" s="294">
        <v>39277</v>
      </c>
      <c r="C461" s="308" t="s">
        <v>718</v>
      </c>
      <c r="D461" s="313" t="s">
        <v>1146</v>
      </c>
      <c r="E461" s="308" t="s">
        <v>1089</v>
      </c>
      <c r="F461" s="317">
        <v>843</v>
      </c>
      <c r="G461" s="308" t="s">
        <v>572</v>
      </c>
      <c r="H461" s="317">
        <v>3</v>
      </c>
      <c r="I461" s="308"/>
      <c r="J461" s="317" t="s">
        <v>579</v>
      </c>
      <c r="K461" s="317">
        <v>0</v>
      </c>
      <c r="L461" s="317">
        <v>5</v>
      </c>
      <c r="M461" s="317">
        <v>8</v>
      </c>
    </row>
    <row r="462" spans="2:13" x14ac:dyDescent="0.2">
      <c r="B462" s="292">
        <v>41816</v>
      </c>
      <c r="C462" s="306" t="s">
        <v>939</v>
      </c>
      <c r="D462" s="312" t="s">
        <v>940</v>
      </c>
      <c r="E462" s="306" t="s">
        <v>915</v>
      </c>
      <c r="F462" s="316">
        <v>841</v>
      </c>
      <c r="G462" s="306" t="s">
        <v>572</v>
      </c>
      <c r="H462" s="316">
        <v>5</v>
      </c>
      <c r="I462" s="306"/>
      <c r="J462" s="316" t="s">
        <v>579</v>
      </c>
      <c r="K462" s="316">
        <v>0</v>
      </c>
      <c r="L462" s="316">
        <v>1</v>
      </c>
      <c r="M462" s="316">
        <v>3</v>
      </c>
    </row>
    <row r="463" spans="2:13" x14ac:dyDescent="0.2">
      <c r="B463" s="292">
        <v>42589</v>
      </c>
      <c r="C463" s="306" t="s">
        <v>779</v>
      </c>
      <c r="D463" s="312" t="s">
        <v>883</v>
      </c>
      <c r="E463" s="306" t="s">
        <v>697</v>
      </c>
      <c r="F463" s="316">
        <v>838</v>
      </c>
      <c r="G463" s="306" t="s">
        <v>572</v>
      </c>
      <c r="H463" s="316">
        <v>4</v>
      </c>
      <c r="I463" s="306" t="s">
        <v>588</v>
      </c>
      <c r="J463" s="316" t="s">
        <v>595</v>
      </c>
      <c r="K463" s="316">
        <v>2</v>
      </c>
      <c r="L463" s="316">
        <v>5</v>
      </c>
      <c r="M463" s="316">
        <v>7</v>
      </c>
    </row>
    <row r="464" spans="2:13" x14ac:dyDescent="0.2">
      <c r="B464" s="292">
        <v>38172</v>
      </c>
      <c r="C464" s="306" t="s">
        <v>1119</v>
      </c>
      <c r="D464" s="312" t="s">
        <v>1200</v>
      </c>
      <c r="E464" s="306" t="s">
        <v>1089</v>
      </c>
      <c r="F464" s="316">
        <v>833</v>
      </c>
      <c r="G464" s="306" t="s">
        <v>572</v>
      </c>
      <c r="H464" s="316">
        <v>5</v>
      </c>
      <c r="I464" s="306"/>
      <c r="J464" s="316" t="s">
        <v>579</v>
      </c>
      <c r="K464" s="316">
        <v>0</v>
      </c>
      <c r="L464" s="316">
        <v>0</v>
      </c>
      <c r="M464" s="316">
        <v>5</v>
      </c>
    </row>
    <row r="465" spans="2:13" x14ac:dyDescent="0.2">
      <c r="B465" s="292">
        <v>37460</v>
      </c>
      <c r="C465" s="306" t="s">
        <v>1236</v>
      </c>
      <c r="D465" s="312" t="s">
        <v>1258</v>
      </c>
      <c r="E465" s="306" t="s">
        <v>1225</v>
      </c>
      <c r="F465" s="316">
        <v>832</v>
      </c>
      <c r="G465" s="306" t="s">
        <v>572</v>
      </c>
      <c r="H465" s="316">
        <v>8</v>
      </c>
      <c r="I465" s="306"/>
      <c r="J465" s="316" t="s">
        <v>579</v>
      </c>
      <c r="K465" s="316">
        <v>0</v>
      </c>
      <c r="L465" s="316">
        <v>3</v>
      </c>
      <c r="M465" s="316">
        <v>6</v>
      </c>
    </row>
    <row r="466" spans="2:13" x14ac:dyDescent="0.2">
      <c r="B466" s="294">
        <v>38524</v>
      </c>
      <c r="C466" s="308" t="s">
        <v>1106</v>
      </c>
      <c r="D466" s="313" t="s">
        <v>1180</v>
      </c>
      <c r="E466" s="308" t="s">
        <v>1089</v>
      </c>
      <c r="F466" s="317">
        <v>831</v>
      </c>
      <c r="G466" s="308" t="s">
        <v>572</v>
      </c>
      <c r="H466" s="317">
        <v>7</v>
      </c>
      <c r="I466" s="308"/>
      <c r="J466" s="317" t="s">
        <v>579</v>
      </c>
      <c r="K466" s="317">
        <v>0</v>
      </c>
      <c r="L466" s="317">
        <v>4</v>
      </c>
      <c r="M466" s="317">
        <v>6</v>
      </c>
    </row>
    <row r="467" spans="2:13" x14ac:dyDescent="0.2">
      <c r="B467" s="294">
        <v>37462</v>
      </c>
      <c r="C467" s="308" t="s">
        <v>1228</v>
      </c>
      <c r="D467" s="313" t="s">
        <v>1259</v>
      </c>
      <c r="E467" s="308" t="s">
        <v>1225</v>
      </c>
      <c r="F467" s="317">
        <v>830</v>
      </c>
      <c r="G467" s="308" t="s">
        <v>572</v>
      </c>
      <c r="H467" s="317">
        <v>8</v>
      </c>
      <c r="I467" s="308"/>
      <c r="J467" s="317" t="s">
        <v>576</v>
      </c>
      <c r="K467" s="317">
        <v>0</v>
      </c>
      <c r="L467" s="317">
        <v>2</v>
      </c>
      <c r="M467" s="317">
        <v>6</v>
      </c>
    </row>
    <row r="468" spans="2:13" x14ac:dyDescent="0.2">
      <c r="B468" s="294">
        <v>43618</v>
      </c>
      <c r="C468" s="308" t="s">
        <v>722</v>
      </c>
      <c r="D468" s="313" t="s">
        <v>756</v>
      </c>
      <c r="E468" s="308" t="s">
        <v>697</v>
      </c>
      <c r="F468" s="317">
        <v>829</v>
      </c>
      <c r="G468" s="308" t="s">
        <v>572</v>
      </c>
      <c r="H468" s="317">
        <v>5</v>
      </c>
      <c r="I468" s="308" t="s">
        <v>582</v>
      </c>
      <c r="J468" s="317" t="s">
        <v>757</v>
      </c>
      <c r="K468" s="317">
        <v>0</v>
      </c>
      <c r="L468" s="317">
        <v>8</v>
      </c>
      <c r="M468" s="317">
        <v>9</v>
      </c>
    </row>
    <row r="469" spans="2:13" x14ac:dyDescent="0.2">
      <c r="B469" s="294">
        <v>42199</v>
      </c>
      <c r="C469" s="308" t="s">
        <v>708</v>
      </c>
      <c r="D469" s="313" t="s">
        <v>903</v>
      </c>
      <c r="E469" s="308" t="s">
        <v>697</v>
      </c>
      <c r="F469" s="317">
        <v>826</v>
      </c>
      <c r="G469" s="308" t="s">
        <v>572</v>
      </c>
      <c r="H469" s="317">
        <v>4</v>
      </c>
      <c r="I469" s="308"/>
      <c r="J469" s="317" t="s">
        <v>576</v>
      </c>
      <c r="K469" s="317">
        <v>1</v>
      </c>
      <c r="L469" s="317">
        <v>2</v>
      </c>
      <c r="M469" s="317">
        <v>7</v>
      </c>
    </row>
    <row r="470" spans="2:13" x14ac:dyDescent="0.2">
      <c r="B470" s="294">
        <v>45084</v>
      </c>
      <c r="C470" s="308" t="s">
        <v>590</v>
      </c>
      <c r="D470" s="313" t="s">
        <v>591</v>
      </c>
      <c r="E470" s="308" t="s">
        <v>571</v>
      </c>
      <c r="F470" s="317">
        <v>808</v>
      </c>
      <c r="G470" s="308" t="s">
        <v>572</v>
      </c>
      <c r="H470" s="317">
        <v>4</v>
      </c>
      <c r="I470" s="308"/>
      <c r="J470" s="317" t="s">
        <v>592</v>
      </c>
      <c r="K470" s="317">
        <v>1</v>
      </c>
      <c r="L470" s="317">
        <v>12</v>
      </c>
      <c r="M470" s="317">
        <v>0</v>
      </c>
    </row>
    <row r="471" spans="2:13" x14ac:dyDescent="0.2">
      <c r="B471" s="292">
        <v>44054</v>
      </c>
      <c r="C471" s="306" t="s">
        <v>727</v>
      </c>
      <c r="D471" s="312" t="s">
        <v>728</v>
      </c>
      <c r="E471" s="306" t="s">
        <v>697</v>
      </c>
      <c r="F471" s="316">
        <v>808</v>
      </c>
      <c r="G471" s="306" t="s">
        <v>572</v>
      </c>
      <c r="H471" s="316">
        <v>4</v>
      </c>
      <c r="I471" s="306"/>
      <c r="J471" s="316" t="s">
        <v>583</v>
      </c>
      <c r="K471" s="316">
        <v>1</v>
      </c>
      <c r="L471" s="316">
        <v>8</v>
      </c>
      <c r="M471" s="316">
        <v>10</v>
      </c>
    </row>
    <row r="472" spans="2:13" ht="13.5" thickBot="1" x14ac:dyDescent="0.25">
      <c r="B472" s="292">
        <v>37394</v>
      </c>
      <c r="C472" s="306" t="s">
        <v>1226</v>
      </c>
      <c r="D472" s="312" t="s">
        <v>1064</v>
      </c>
      <c r="E472" s="306" t="s">
        <v>1225</v>
      </c>
      <c r="F472" s="316">
        <v>806</v>
      </c>
      <c r="G472" s="306" t="s">
        <v>572</v>
      </c>
      <c r="H472" s="316">
        <v>4</v>
      </c>
      <c r="I472" s="306"/>
      <c r="J472" s="316" t="s">
        <v>576</v>
      </c>
      <c r="K472" s="316">
        <v>0</v>
      </c>
      <c r="L472" s="316">
        <v>1</v>
      </c>
      <c r="M472" s="316">
        <v>7</v>
      </c>
    </row>
    <row r="473" spans="2:13" ht="14.25" thickTop="1" thickBot="1" x14ac:dyDescent="0.25">
      <c r="B473" s="300">
        <v>40678</v>
      </c>
      <c r="C473" s="310" t="s">
        <v>877</v>
      </c>
      <c r="D473" s="314" t="s">
        <v>1008</v>
      </c>
      <c r="E473" s="310" t="s">
        <v>697</v>
      </c>
      <c r="F473" s="318">
        <v>803</v>
      </c>
      <c r="G473" s="310" t="s">
        <v>572</v>
      </c>
      <c r="H473" s="318">
        <v>3</v>
      </c>
      <c r="I473" s="310"/>
      <c r="J473" s="318" t="s">
        <v>579</v>
      </c>
      <c r="K473" s="318">
        <v>1</v>
      </c>
      <c r="L473" s="318">
        <v>4</v>
      </c>
      <c r="M473" s="323">
        <v>10</v>
      </c>
    </row>
    <row r="474" spans="2:13" ht="14.25" thickTop="1" thickBot="1" x14ac:dyDescent="0.25">
      <c r="B474" s="273">
        <v>41807</v>
      </c>
      <c r="C474" s="267" t="s">
        <v>714</v>
      </c>
      <c r="D474" s="268" t="s">
        <v>936</v>
      </c>
      <c r="E474" s="267" t="s">
        <v>915</v>
      </c>
      <c r="F474" s="269">
        <v>789</v>
      </c>
      <c r="G474" s="267" t="s">
        <v>572</v>
      </c>
      <c r="H474" s="269">
        <v>3</v>
      </c>
      <c r="I474" s="267"/>
      <c r="J474" s="269" t="s">
        <v>576</v>
      </c>
      <c r="K474" s="269">
        <v>0</v>
      </c>
      <c r="L474" s="269">
        <v>4</v>
      </c>
      <c r="M474" s="274">
        <v>7</v>
      </c>
    </row>
    <row r="475" spans="2:13" ht="13.5" thickBot="1" x14ac:dyDescent="0.25">
      <c r="B475" s="275">
        <v>44711</v>
      </c>
      <c r="C475" s="270" t="s">
        <v>617</v>
      </c>
      <c r="D475" s="271" t="s">
        <v>638</v>
      </c>
      <c r="E475" s="270" t="s">
        <v>571</v>
      </c>
      <c r="F475" s="272">
        <v>788</v>
      </c>
      <c r="G475" s="270" t="s">
        <v>572</v>
      </c>
      <c r="H475" s="272">
        <v>3</v>
      </c>
      <c r="I475" s="270" t="s">
        <v>582</v>
      </c>
      <c r="J475" s="272" t="s">
        <v>579</v>
      </c>
      <c r="K475" s="272">
        <v>0</v>
      </c>
      <c r="L475" s="272">
        <v>6</v>
      </c>
      <c r="M475" s="276">
        <v>0</v>
      </c>
    </row>
    <row r="476" spans="2:13" ht="13.5" thickBot="1" x14ac:dyDescent="0.25">
      <c r="B476" s="275">
        <v>37409</v>
      </c>
      <c r="C476" s="270" t="s">
        <v>1233</v>
      </c>
      <c r="D476" s="271" t="s">
        <v>1098</v>
      </c>
      <c r="E476" s="270" t="s">
        <v>1225</v>
      </c>
      <c r="F476" s="272">
        <v>786</v>
      </c>
      <c r="G476" s="270" t="s">
        <v>1192</v>
      </c>
      <c r="H476" s="272">
        <v>7</v>
      </c>
      <c r="I476" s="270"/>
      <c r="J476" s="272" t="s">
        <v>579</v>
      </c>
      <c r="K476" s="272">
        <v>0</v>
      </c>
      <c r="L476" s="272">
        <v>1</v>
      </c>
      <c r="M476" s="276">
        <v>5</v>
      </c>
    </row>
    <row r="477" spans="2:13" ht="13.5" thickBot="1" x14ac:dyDescent="0.25">
      <c r="B477" s="275">
        <v>44703</v>
      </c>
      <c r="C477" s="270" t="s">
        <v>612</v>
      </c>
      <c r="D477" s="271" t="s">
        <v>636</v>
      </c>
      <c r="E477" s="270" t="s">
        <v>571</v>
      </c>
      <c r="F477" s="272">
        <v>781</v>
      </c>
      <c r="G477" s="270" t="s">
        <v>572</v>
      </c>
      <c r="H477" s="272">
        <v>3</v>
      </c>
      <c r="I477" s="270" t="s">
        <v>582</v>
      </c>
      <c r="J477" s="272" t="s">
        <v>576</v>
      </c>
      <c r="K477" s="272">
        <v>1</v>
      </c>
      <c r="L477" s="272">
        <v>4</v>
      </c>
      <c r="M477" s="276">
        <v>0</v>
      </c>
    </row>
    <row r="478" spans="2:13" ht="13.5" thickBot="1" x14ac:dyDescent="0.25">
      <c r="B478" s="273">
        <v>39635</v>
      </c>
      <c r="C478" s="267" t="s">
        <v>1115</v>
      </c>
      <c r="D478" s="268" t="s">
        <v>1116</v>
      </c>
      <c r="E478" s="267" t="s">
        <v>1089</v>
      </c>
      <c r="F478" s="269">
        <v>781</v>
      </c>
      <c r="G478" s="267" t="s">
        <v>572</v>
      </c>
      <c r="H478" s="269">
        <v>2</v>
      </c>
      <c r="I478" s="267"/>
      <c r="J478" s="269" t="s">
        <v>579</v>
      </c>
      <c r="K478" s="269">
        <v>0</v>
      </c>
      <c r="L478" s="269">
        <v>5</v>
      </c>
      <c r="M478" s="274">
        <v>8</v>
      </c>
    </row>
    <row r="479" spans="2:13" ht="13.5" thickBot="1" x14ac:dyDescent="0.25">
      <c r="B479" s="273">
        <v>42898</v>
      </c>
      <c r="C479" s="267" t="s">
        <v>704</v>
      </c>
      <c r="D479" s="268" t="s">
        <v>836</v>
      </c>
      <c r="E479" s="267" t="s">
        <v>697</v>
      </c>
      <c r="F479" s="269">
        <v>780</v>
      </c>
      <c r="G479" s="267" t="s">
        <v>572</v>
      </c>
      <c r="H479" s="269">
        <v>5</v>
      </c>
      <c r="I479" s="267" t="s">
        <v>588</v>
      </c>
      <c r="J479" s="269" t="s">
        <v>573</v>
      </c>
      <c r="K479" s="269">
        <v>0</v>
      </c>
      <c r="L479" s="269">
        <v>6</v>
      </c>
      <c r="M479" s="274">
        <v>7</v>
      </c>
    </row>
    <row r="480" spans="2:13" ht="13.5" thickBot="1" x14ac:dyDescent="0.25">
      <c r="B480" s="273">
        <v>44050</v>
      </c>
      <c r="C480" s="267" t="s">
        <v>698</v>
      </c>
      <c r="D480" s="268" t="s">
        <v>724</v>
      </c>
      <c r="E480" s="267" t="s">
        <v>697</v>
      </c>
      <c r="F480" s="269">
        <v>775</v>
      </c>
      <c r="G480" s="267" t="s">
        <v>572</v>
      </c>
      <c r="H480" s="269">
        <v>4</v>
      </c>
      <c r="I480" s="267"/>
      <c r="J480" s="269" t="s">
        <v>579</v>
      </c>
      <c r="K480" s="269">
        <v>1</v>
      </c>
      <c r="L480" s="269">
        <v>2</v>
      </c>
      <c r="M480" s="274">
        <v>7</v>
      </c>
    </row>
    <row r="481" spans="2:13" ht="13.5" thickBot="1" x14ac:dyDescent="0.25">
      <c r="B481" s="275">
        <v>39614</v>
      </c>
      <c r="C481" s="270" t="s">
        <v>1106</v>
      </c>
      <c r="D481" s="271" t="s">
        <v>1107</v>
      </c>
      <c r="E481" s="270" t="s">
        <v>1089</v>
      </c>
      <c r="F481" s="272">
        <v>768</v>
      </c>
      <c r="G481" s="270" t="s">
        <v>572</v>
      </c>
      <c r="H481" s="272">
        <v>2</v>
      </c>
      <c r="I481" s="270"/>
      <c r="J481" s="272" t="s">
        <v>579</v>
      </c>
      <c r="K481" s="272">
        <v>2</v>
      </c>
      <c r="L481" s="272">
        <v>6</v>
      </c>
      <c r="M481" s="276">
        <v>9</v>
      </c>
    </row>
    <row r="482" spans="2:13" ht="13.5" thickBot="1" x14ac:dyDescent="0.25">
      <c r="B482" s="273">
        <v>43607</v>
      </c>
      <c r="C482" s="267" t="s">
        <v>718</v>
      </c>
      <c r="D482" s="268" t="s">
        <v>753</v>
      </c>
      <c r="E482" s="267" t="s">
        <v>697</v>
      </c>
      <c r="F482" s="269">
        <v>764</v>
      </c>
      <c r="G482" s="267" t="s">
        <v>572</v>
      </c>
      <c r="H482" s="269">
        <v>5</v>
      </c>
      <c r="I482" s="267"/>
      <c r="J482" s="269" t="s">
        <v>573</v>
      </c>
      <c r="K482" s="269">
        <v>1</v>
      </c>
      <c r="L482" s="269">
        <v>5</v>
      </c>
      <c r="M482" s="274">
        <v>6</v>
      </c>
    </row>
    <row r="483" spans="2:13" ht="13.5" thickBot="1" x14ac:dyDescent="0.25">
      <c r="B483" s="275">
        <v>42549</v>
      </c>
      <c r="C483" s="270" t="s">
        <v>708</v>
      </c>
      <c r="D483" s="271" t="s">
        <v>871</v>
      </c>
      <c r="E483" s="270" t="s">
        <v>697</v>
      </c>
      <c r="F483" s="272">
        <v>764</v>
      </c>
      <c r="G483" s="270" t="s">
        <v>572</v>
      </c>
      <c r="H483" s="272">
        <v>4</v>
      </c>
      <c r="I483" s="270" t="s">
        <v>582</v>
      </c>
      <c r="J483" s="272" t="s">
        <v>806</v>
      </c>
      <c r="K483" s="272">
        <v>2</v>
      </c>
      <c r="L483" s="272">
        <v>10</v>
      </c>
      <c r="M483" s="276">
        <v>7</v>
      </c>
    </row>
    <row r="484" spans="2:13" ht="13.5" thickBot="1" x14ac:dyDescent="0.25">
      <c r="B484" s="275">
        <v>43260</v>
      </c>
      <c r="C484" s="270" t="s">
        <v>779</v>
      </c>
      <c r="D484" s="271" t="s">
        <v>800</v>
      </c>
      <c r="E484" s="270" t="s">
        <v>697</v>
      </c>
      <c r="F484" s="272">
        <v>762</v>
      </c>
      <c r="G484" s="270" t="s">
        <v>572</v>
      </c>
      <c r="H484" s="272">
        <v>5</v>
      </c>
      <c r="I484" s="270"/>
      <c r="J484" s="272" t="s">
        <v>592</v>
      </c>
      <c r="K484" s="272">
        <v>2</v>
      </c>
      <c r="L484" s="272">
        <v>8</v>
      </c>
      <c r="M484" s="276">
        <v>7</v>
      </c>
    </row>
    <row r="485" spans="2:13" ht="13.5" thickBot="1" x14ac:dyDescent="0.25">
      <c r="B485" s="273">
        <v>44045</v>
      </c>
      <c r="C485" s="267" t="s">
        <v>704</v>
      </c>
      <c r="D485" s="268" t="s">
        <v>721</v>
      </c>
      <c r="E485" s="267" t="s">
        <v>697</v>
      </c>
      <c r="F485" s="269">
        <v>760</v>
      </c>
      <c r="G485" s="267" t="s">
        <v>572</v>
      </c>
      <c r="H485" s="269">
        <v>3</v>
      </c>
      <c r="I485" s="267"/>
      <c r="J485" s="269" t="s">
        <v>579</v>
      </c>
      <c r="K485" s="269">
        <v>0</v>
      </c>
      <c r="L485" s="269">
        <v>4</v>
      </c>
      <c r="M485" s="274">
        <v>7</v>
      </c>
    </row>
    <row r="486" spans="2:13" ht="13.5" thickBot="1" x14ac:dyDescent="0.25">
      <c r="B486" s="275">
        <v>38881</v>
      </c>
      <c r="C486" s="270" t="s">
        <v>1091</v>
      </c>
      <c r="D486" s="271" t="s">
        <v>1166</v>
      </c>
      <c r="E486" s="270" t="s">
        <v>1089</v>
      </c>
      <c r="F486" s="272">
        <v>758</v>
      </c>
      <c r="G486" s="270" t="s">
        <v>572</v>
      </c>
      <c r="H486" s="272">
        <v>3</v>
      </c>
      <c r="I486" s="270"/>
      <c r="J486" s="272" t="s">
        <v>579</v>
      </c>
      <c r="K486" s="272">
        <v>1</v>
      </c>
      <c r="L486" s="272">
        <v>4</v>
      </c>
      <c r="M486" s="276">
        <v>8</v>
      </c>
    </row>
    <row r="487" spans="2:13" ht="13.5" thickBot="1" x14ac:dyDescent="0.25">
      <c r="B487" s="273">
        <v>39275</v>
      </c>
      <c r="C487" s="267" t="s">
        <v>1127</v>
      </c>
      <c r="D487" s="268" t="s">
        <v>1145</v>
      </c>
      <c r="E487" s="267" t="s">
        <v>1089</v>
      </c>
      <c r="F487" s="269">
        <v>755</v>
      </c>
      <c r="G487" s="267" t="s">
        <v>572</v>
      </c>
      <c r="H487" s="269">
        <v>3</v>
      </c>
      <c r="I487" s="267" t="s">
        <v>582</v>
      </c>
      <c r="J487" s="269" t="s">
        <v>583</v>
      </c>
      <c r="K487" s="269">
        <v>2</v>
      </c>
      <c r="L487" s="269">
        <v>11</v>
      </c>
      <c r="M487" s="274">
        <v>8</v>
      </c>
    </row>
    <row r="488" spans="2:13" ht="13.5" thickBot="1" x14ac:dyDescent="0.25">
      <c r="B488" s="273">
        <v>41063</v>
      </c>
      <c r="C488" s="267" t="s">
        <v>985</v>
      </c>
      <c r="D488" s="268" t="s">
        <v>808</v>
      </c>
      <c r="E488" s="267" t="s">
        <v>915</v>
      </c>
      <c r="F488" s="269">
        <v>754</v>
      </c>
      <c r="G488" s="267" t="s">
        <v>572</v>
      </c>
      <c r="H488" s="269">
        <v>2</v>
      </c>
      <c r="I488" s="267"/>
      <c r="J488" s="269" t="s">
        <v>579</v>
      </c>
      <c r="K488" s="269">
        <v>2</v>
      </c>
      <c r="L488" s="269">
        <v>3</v>
      </c>
      <c r="M488" s="274">
        <v>6</v>
      </c>
    </row>
    <row r="489" spans="2:13" ht="13.5" thickBot="1" x14ac:dyDescent="0.25">
      <c r="B489" s="273">
        <v>38888</v>
      </c>
      <c r="C489" s="267" t="s">
        <v>1106</v>
      </c>
      <c r="D489" s="268" t="s">
        <v>744</v>
      </c>
      <c r="E489" s="267" t="s">
        <v>1089</v>
      </c>
      <c r="F489" s="269">
        <v>746</v>
      </c>
      <c r="G489" s="267" t="s">
        <v>572</v>
      </c>
      <c r="H489" s="269">
        <v>3</v>
      </c>
      <c r="I489" s="267"/>
      <c r="J489" s="269" t="s">
        <v>579</v>
      </c>
      <c r="K489" s="269">
        <v>2</v>
      </c>
      <c r="L489" s="269">
        <v>5</v>
      </c>
      <c r="M489" s="274">
        <v>7</v>
      </c>
    </row>
    <row r="490" spans="2:13" ht="13.5" thickBot="1" x14ac:dyDescent="0.25">
      <c r="B490" s="275">
        <v>42876</v>
      </c>
      <c r="C490" s="270" t="s">
        <v>777</v>
      </c>
      <c r="D490" s="271" t="s">
        <v>829</v>
      </c>
      <c r="E490" s="270" t="s">
        <v>697</v>
      </c>
      <c r="F490" s="272">
        <v>745</v>
      </c>
      <c r="G490" s="270" t="s">
        <v>572</v>
      </c>
      <c r="H490" s="272">
        <v>4</v>
      </c>
      <c r="I490" s="270"/>
      <c r="J490" s="272" t="s">
        <v>579</v>
      </c>
      <c r="K490" s="272">
        <v>3</v>
      </c>
      <c r="L490" s="272">
        <v>2</v>
      </c>
      <c r="M490" s="276">
        <v>7</v>
      </c>
    </row>
    <row r="491" spans="2:13" ht="13.5" thickBot="1" x14ac:dyDescent="0.25">
      <c r="B491" s="275">
        <v>42573</v>
      </c>
      <c r="C491" s="270" t="s">
        <v>877</v>
      </c>
      <c r="D491" s="271" t="s">
        <v>878</v>
      </c>
      <c r="E491" s="270" t="s">
        <v>697</v>
      </c>
      <c r="F491" s="272">
        <v>745</v>
      </c>
      <c r="G491" s="270" t="s">
        <v>572</v>
      </c>
      <c r="H491" s="272">
        <v>4</v>
      </c>
      <c r="I491" s="270"/>
      <c r="J491" s="272" t="s">
        <v>576</v>
      </c>
      <c r="K491" s="272">
        <v>1</v>
      </c>
      <c r="L491" s="272">
        <v>2</v>
      </c>
      <c r="M491" s="276">
        <v>7</v>
      </c>
    </row>
    <row r="492" spans="2:13" ht="13.5" thickBot="1" x14ac:dyDescent="0.25">
      <c r="B492" s="273">
        <v>41441</v>
      </c>
      <c r="C492" s="267" t="s">
        <v>958</v>
      </c>
      <c r="D492" s="268" t="s">
        <v>959</v>
      </c>
      <c r="E492" s="267" t="s">
        <v>915</v>
      </c>
      <c r="F492" s="269">
        <v>740</v>
      </c>
      <c r="G492" s="267"/>
      <c r="H492" s="269">
        <v>11</v>
      </c>
      <c r="I492" s="267" t="s">
        <v>588</v>
      </c>
      <c r="J492" s="269" t="s">
        <v>573</v>
      </c>
      <c r="K492" s="269">
        <v>0</v>
      </c>
      <c r="L492" s="269">
        <v>4</v>
      </c>
      <c r="M492" s="274">
        <v>5</v>
      </c>
    </row>
    <row r="493" spans="2:13" ht="13.5" thickBot="1" x14ac:dyDescent="0.25">
      <c r="B493" s="275">
        <v>45119</v>
      </c>
      <c r="C493" s="270" t="s">
        <v>612</v>
      </c>
      <c r="D493" s="271" t="s">
        <v>613</v>
      </c>
      <c r="E493" s="270" t="s">
        <v>571</v>
      </c>
      <c r="F493" s="272">
        <v>734</v>
      </c>
      <c r="G493" s="270" t="s">
        <v>572</v>
      </c>
      <c r="H493" s="272">
        <v>4</v>
      </c>
      <c r="I493" s="270" t="s">
        <v>614</v>
      </c>
      <c r="J493" s="272" t="s">
        <v>573</v>
      </c>
      <c r="K493" s="272">
        <v>0</v>
      </c>
      <c r="L493" s="272">
        <v>6</v>
      </c>
      <c r="M493" s="276">
        <v>0</v>
      </c>
    </row>
    <row r="494" spans="2:13" ht="13.5" thickBot="1" x14ac:dyDescent="0.25">
      <c r="B494" s="275">
        <v>40757</v>
      </c>
      <c r="C494" s="270" t="s">
        <v>716</v>
      </c>
      <c r="D494" s="271" t="s">
        <v>1035</v>
      </c>
      <c r="E494" s="270" t="s">
        <v>697</v>
      </c>
      <c r="F494" s="272">
        <v>732</v>
      </c>
      <c r="G494" s="270" t="s">
        <v>572</v>
      </c>
      <c r="H494" s="272">
        <v>3</v>
      </c>
      <c r="I494" s="270" t="s">
        <v>588</v>
      </c>
      <c r="J494" s="272" t="s">
        <v>579</v>
      </c>
      <c r="K494" s="272">
        <v>2</v>
      </c>
      <c r="L494" s="272">
        <v>9</v>
      </c>
      <c r="M494" s="276">
        <v>8</v>
      </c>
    </row>
    <row r="495" spans="2:13" ht="13.5" thickBot="1" x14ac:dyDescent="0.25">
      <c r="B495" s="273">
        <v>38874</v>
      </c>
      <c r="C495" s="267" t="s">
        <v>1123</v>
      </c>
      <c r="D495" s="268" t="s">
        <v>1163</v>
      </c>
      <c r="E495" s="267" t="s">
        <v>1089</v>
      </c>
      <c r="F495" s="269">
        <v>726</v>
      </c>
      <c r="G495" s="267" t="s">
        <v>572</v>
      </c>
      <c r="H495" s="269">
        <v>3</v>
      </c>
      <c r="I495" s="267"/>
      <c r="J495" s="269" t="s">
        <v>579</v>
      </c>
      <c r="K495" s="269">
        <v>0</v>
      </c>
      <c r="L495" s="269">
        <v>6</v>
      </c>
      <c r="M495" s="274">
        <v>10</v>
      </c>
    </row>
    <row r="496" spans="2:13" ht="13.5" thickBot="1" x14ac:dyDescent="0.25">
      <c r="B496" s="282">
        <v>37423</v>
      </c>
      <c r="C496" s="283" t="s">
        <v>1227</v>
      </c>
      <c r="D496" s="284" t="s">
        <v>1242</v>
      </c>
      <c r="E496" s="283" t="s">
        <v>1225</v>
      </c>
      <c r="F496" s="285">
        <v>725</v>
      </c>
      <c r="G496" s="283" t="s">
        <v>572</v>
      </c>
      <c r="H496" s="285">
        <v>8</v>
      </c>
      <c r="I496" s="283"/>
      <c r="J496" s="285" t="s">
        <v>579</v>
      </c>
      <c r="K496" s="285">
        <v>0</v>
      </c>
      <c r="L496" s="285">
        <v>3</v>
      </c>
      <c r="M496" s="286">
        <v>6</v>
      </c>
    </row>
    <row r="497" spans="2:13" ht="13.5" thickTop="1" x14ac:dyDescent="0.2">
      <c r="B497" s="294">
        <v>45138</v>
      </c>
      <c r="C497" s="308" t="s">
        <v>626</v>
      </c>
      <c r="D497" s="313" t="s">
        <v>627</v>
      </c>
      <c r="E497" s="308" t="s">
        <v>571</v>
      </c>
      <c r="F497" s="317">
        <v>721</v>
      </c>
      <c r="G497" s="308" t="s">
        <v>572</v>
      </c>
      <c r="H497" s="317">
        <v>4</v>
      </c>
      <c r="I497" s="308" t="s">
        <v>588</v>
      </c>
      <c r="J497" s="317" t="s">
        <v>573</v>
      </c>
      <c r="K497" s="317">
        <v>1</v>
      </c>
      <c r="L497" s="317">
        <v>3</v>
      </c>
      <c r="M497" s="317">
        <v>0</v>
      </c>
    </row>
    <row r="498" spans="2:13" x14ac:dyDescent="0.2">
      <c r="B498" s="294">
        <v>43683</v>
      </c>
      <c r="C498" s="308" t="s">
        <v>782</v>
      </c>
      <c r="D498" s="313" t="s">
        <v>783</v>
      </c>
      <c r="E498" s="308" t="s">
        <v>697</v>
      </c>
      <c r="F498" s="317">
        <v>719</v>
      </c>
      <c r="G498" s="308" t="s">
        <v>572</v>
      </c>
      <c r="H498" s="317">
        <v>4</v>
      </c>
      <c r="I498" s="308"/>
      <c r="J498" s="317" t="s">
        <v>576</v>
      </c>
      <c r="K498" s="317">
        <v>0</v>
      </c>
      <c r="L498" s="317">
        <v>2</v>
      </c>
      <c r="M498" s="317">
        <v>7</v>
      </c>
    </row>
    <row r="499" spans="2:13" x14ac:dyDescent="0.2">
      <c r="B499" s="294">
        <v>37478</v>
      </c>
      <c r="C499" s="308" t="s">
        <v>1265</v>
      </c>
      <c r="D499" s="313" t="s">
        <v>699</v>
      </c>
      <c r="E499" s="308" t="s">
        <v>1225</v>
      </c>
      <c r="F499" s="317">
        <v>719</v>
      </c>
      <c r="G499" s="308" t="s">
        <v>572</v>
      </c>
      <c r="H499" s="317">
        <v>8</v>
      </c>
      <c r="I499" s="308"/>
      <c r="J499" s="317" t="s">
        <v>579</v>
      </c>
      <c r="K499" s="317">
        <v>1</v>
      </c>
      <c r="L499" s="317">
        <v>4</v>
      </c>
      <c r="M499" s="317">
        <v>7</v>
      </c>
    </row>
    <row r="500" spans="2:13" x14ac:dyDescent="0.2">
      <c r="B500" s="292">
        <v>41802</v>
      </c>
      <c r="C500" s="306" t="s">
        <v>932</v>
      </c>
      <c r="D500" s="312" t="s">
        <v>933</v>
      </c>
      <c r="E500" s="306" t="s">
        <v>915</v>
      </c>
      <c r="F500" s="316">
        <v>714</v>
      </c>
      <c r="G500" s="306" t="s">
        <v>572</v>
      </c>
      <c r="H500" s="316">
        <v>8</v>
      </c>
      <c r="I500" s="306"/>
      <c r="J500" s="316" t="s">
        <v>579</v>
      </c>
      <c r="K500" s="316">
        <v>0</v>
      </c>
      <c r="L500" s="316">
        <v>2</v>
      </c>
      <c r="M500" s="316">
        <v>5</v>
      </c>
    </row>
    <row r="501" spans="2:13" x14ac:dyDescent="0.2">
      <c r="B501" s="294">
        <v>45089</v>
      </c>
      <c r="C501" s="308" t="s">
        <v>596</v>
      </c>
      <c r="D501" s="313" t="s">
        <v>597</v>
      </c>
      <c r="E501" s="308" t="s">
        <v>571</v>
      </c>
      <c r="F501" s="317">
        <v>712</v>
      </c>
      <c r="G501" s="308" t="s">
        <v>572</v>
      </c>
      <c r="H501" s="317">
        <v>4</v>
      </c>
      <c r="I501" s="308"/>
      <c r="J501" s="317" t="s">
        <v>579</v>
      </c>
      <c r="K501" s="317">
        <v>0</v>
      </c>
      <c r="L501" s="317">
        <v>1</v>
      </c>
      <c r="M501" s="317">
        <v>0</v>
      </c>
    </row>
    <row r="502" spans="2:13" x14ac:dyDescent="0.2">
      <c r="B502" s="292">
        <v>42505</v>
      </c>
      <c r="C502" s="306" t="s">
        <v>782</v>
      </c>
      <c r="D502" s="312" t="s">
        <v>858</v>
      </c>
      <c r="E502" s="306" t="s">
        <v>697</v>
      </c>
      <c r="F502" s="316">
        <v>712</v>
      </c>
      <c r="G502" s="306" t="s">
        <v>572</v>
      </c>
      <c r="H502" s="316">
        <v>3</v>
      </c>
      <c r="I502" s="306"/>
      <c r="J502" s="316" t="s">
        <v>579</v>
      </c>
      <c r="K502" s="316">
        <v>1</v>
      </c>
      <c r="L502" s="316">
        <v>4</v>
      </c>
      <c r="M502" s="316">
        <v>6</v>
      </c>
    </row>
    <row r="503" spans="2:13" ht="13.5" thickBot="1" x14ac:dyDescent="0.25">
      <c r="B503" s="294">
        <v>40692</v>
      </c>
      <c r="C503" s="308" t="s">
        <v>708</v>
      </c>
      <c r="D503" s="313" t="s">
        <v>1012</v>
      </c>
      <c r="E503" s="308" t="s">
        <v>697</v>
      </c>
      <c r="F503" s="317">
        <v>710</v>
      </c>
      <c r="G503" s="308" t="s">
        <v>572</v>
      </c>
      <c r="H503" s="317">
        <v>3</v>
      </c>
      <c r="I503" s="308" t="s">
        <v>582</v>
      </c>
      <c r="J503" s="317" t="s">
        <v>579</v>
      </c>
      <c r="K503" s="317">
        <v>1</v>
      </c>
      <c r="L503" s="317">
        <v>6</v>
      </c>
      <c r="M503" s="317">
        <v>7</v>
      </c>
    </row>
    <row r="504" spans="2:13" ht="14.25" thickTop="1" thickBot="1" x14ac:dyDescent="0.25">
      <c r="B504" s="300">
        <v>37457</v>
      </c>
      <c r="C504" s="310" t="s">
        <v>1256</v>
      </c>
      <c r="D504" s="314" t="s">
        <v>1257</v>
      </c>
      <c r="E504" s="310" t="s">
        <v>1225</v>
      </c>
      <c r="F504" s="318">
        <v>707</v>
      </c>
      <c r="G504" s="310" t="s">
        <v>572</v>
      </c>
      <c r="H504" s="318">
        <v>8</v>
      </c>
      <c r="I504" s="310"/>
      <c r="J504" s="318" t="s">
        <v>579</v>
      </c>
      <c r="K504" s="318">
        <v>0</v>
      </c>
      <c r="L504" s="318">
        <v>3</v>
      </c>
      <c r="M504" s="323">
        <v>6</v>
      </c>
    </row>
    <row r="505" spans="2:13" ht="14.25" thickTop="1" thickBot="1" x14ac:dyDescent="0.25">
      <c r="B505" s="273">
        <v>38134</v>
      </c>
      <c r="C505" s="267" t="s">
        <v>1122</v>
      </c>
      <c r="D505" s="268" t="s">
        <v>1140</v>
      </c>
      <c r="E505" s="267" t="s">
        <v>1089</v>
      </c>
      <c r="F505" s="269">
        <v>704</v>
      </c>
      <c r="G505" s="267" t="s">
        <v>572</v>
      </c>
      <c r="H505" s="269">
        <v>9</v>
      </c>
      <c r="I505" s="267"/>
      <c r="J505" s="269" t="s">
        <v>579</v>
      </c>
      <c r="K505" s="269">
        <v>0</v>
      </c>
      <c r="L505" s="269">
        <v>0</v>
      </c>
      <c r="M505" s="274">
        <v>0</v>
      </c>
    </row>
    <row r="506" spans="2:13" ht="13.5" thickBot="1" x14ac:dyDescent="0.25">
      <c r="B506" s="275">
        <v>38939</v>
      </c>
      <c r="C506" s="270" t="s">
        <v>1115</v>
      </c>
      <c r="D506" s="271" t="s">
        <v>1176</v>
      </c>
      <c r="E506" s="270" t="s">
        <v>1089</v>
      </c>
      <c r="F506" s="272">
        <v>696</v>
      </c>
      <c r="G506" s="270" t="s">
        <v>572</v>
      </c>
      <c r="H506" s="272">
        <v>9</v>
      </c>
      <c r="I506" s="270"/>
      <c r="J506" s="272" t="s">
        <v>579</v>
      </c>
      <c r="K506" s="272">
        <v>0</v>
      </c>
      <c r="L506" s="272">
        <v>1</v>
      </c>
      <c r="M506" s="276">
        <v>3</v>
      </c>
    </row>
    <row r="507" spans="2:13" ht="13.5" thickBot="1" x14ac:dyDescent="0.25">
      <c r="B507" s="275">
        <v>38877</v>
      </c>
      <c r="C507" s="270" t="s">
        <v>1125</v>
      </c>
      <c r="D507" s="271" t="s">
        <v>1164</v>
      </c>
      <c r="E507" s="270" t="s">
        <v>1089</v>
      </c>
      <c r="F507" s="272">
        <v>695</v>
      </c>
      <c r="G507" s="270" t="s">
        <v>572</v>
      </c>
      <c r="H507" s="272">
        <v>3</v>
      </c>
      <c r="I507" s="270"/>
      <c r="J507" s="272" t="s">
        <v>579</v>
      </c>
      <c r="K507" s="272">
        <v>0</v>
      </c>
      <c r="L507" s="272">
        <v>1</v>
      </c>
      <c r="M507" s="276">
        <v>7</v>
      </c>
    </row>
    <row r="508" spans="2:13" ht="13.5" thickBot="1" x14ac:dyDescent="0.25">
      <c r="B508" s="273">
        <v>44409</v>
      </c>
      <c r="C508" s="267" t="s">
        <v>596</v>
      </c>
      <c r="D508" s="268" t="s">
        <v>687</v>
      </c>
      <c r="E508" s="267" t="s">
        <v>571</v>
      </c>
      <c r="F508" s="269">
        <v>691</v>
      </c>
      <c r="G508" s="267" t="s">
        <v>572</v>
      </c>
      <c r="H508" s="269">
        <v>3</v>
      </c>
      <c r="I508" s="267" t="s">
        <v>588</v>
      </c>
      <c r="J508" s="269" t="s">
        <v>579</v>
      </c>
      <c r="K508" s="269">
        <v>0</v>
      </c>
      <c r="L508" s="269">
        <v>6</v>
      </c>
      <c r="M508" s="274">
        <v>0</v>
      </c>
    </row>
    <row r="509" spans="2:13" ht="13.5" thickBot="1" x14ac:dyDescent="0.25">
      <c r="B509" s="275">
        <v>39227</v>
      </c>
      <c r="C509" s="270" t="s">
        <v>1106</v>
      </c>
      <c r="D509" s="271" t="s">
        <v>1133</v>
      </c>
      <c r="E509" s="270" t="s">
        <v>1089</v>
      </c>
      <c r="F509" s="272">
        <v>690</v>
      </c>
      <c r="G509" s="270" t="s">
        <v>572</v>
      </c>
      <c r="H509" s="272">
        <v>3</v>
      </c>
      <c r="I509" s="270"/>
      <c r="J509" s="272" t="s">
        <v>576</v>
      </c>
      <c r="K509" s="272">
        <v>0</v>
      </c>
      <c r="L509" s="272">
        <v>7</v>
      </c>
      <c r="M509" s="276">
        <v>8</v>
      </c>
    </row>
    <row r="510" spans="2:13" ht="13.5" thickBot="1" x14ac:dyDescent="0.25">
      <c r="B510" s="275">
        <v>38856</v>
      </c>
      <c r="C510" s="270" t="s">
        <v>1091</v>
      </c>
      <c r="D510" s="271" t="s">
        <v>1157</v>
      </c>
      <c r="E510" s="270" t="s">
        <v>1089</v>
      </c>
      <c r="F510" s="272">
        <v>689</v>
      </c>
      <c r="G510" s="270" t="s">
        <v>572</v>
      </c>
      <c r="H510" s="272">
        <v>5</v>
      </c>
      <c r="I510" s="270"/>
      <c r="J510" s="272" t="s">
        <v>579</v>
      </c>
      <c r="K510" s="272">
        <v>0</v>
      </c>
      <c r="L510" s="272">
        <v>1</v>
      </c>
      <c r="M510" s="276">
        <v>6</v>
      </c>
    </row>
    <row r="511" spans="2:13" ht="13.5" thickBot="1" x14ac:dyDescent="0.25">
      <c r="B511" s="275">
        <v>37082</v>
      </c>
      <c r="C511" s="270" t="s">
        <v>1270</v>
      </c>
      <c r="D511" s="271" t="s">
        <v>1271</v>
      </c>
      <c r="E511" s="270" t="s">
        <v>1089</v>
      </c>
      <c r="F511" s="272">
        <v>684</v>
      </c>
      <c r="G511" s="270"/>
      <c r="H511" s="272">
        <v>12</v>
      </c>
      <c r="I511" s="270"/>
      <c r="J511" s="272" t="s">
        <v>579</v>
      </c>
      <c r="K511" s="272">
        <v>0</v>
      </c>
      <c r="L511" s="272">
        <v>0</v>
      </c>
      <c r="M511" s="276">
        <v>2</v>
      </c>
    </row>
    <row r="512" spans="2:13" ht="13.5" thickBot="1" x14ac:dyDescent="0.25">
      <c r="B512" s="273">
        <v>38884</v>
      </c>
      <c r="C512" s="267" t="s">
        <v>1095</v>
      </c>
      <c r="D512" s="268" t="s">
        <v>1167</v>
      </c>
      <c r="E512" s="267" t="s">
        <v>1089</v>
      </c>
      <c r="F512" s="269">
        <v>658</v>
      </c>
      <c r="G512" s="267" t="s">
        <v>572</v>
      </c>
      <c r="H512" s="269">
        <v>3</v>
      </c>
      <c r="I512" s="267"/>
      <c r="J512" s="269" t="s">
        <v>579</v>
      </c>
      <c r="K512" s="269">
        <v>2</v>
      </c>
      <c r="L512" s="269">
        <v>7</v>
      </c>
      <c r="M512" s="274">
        <v>10</v>
      </c>
    </row>
    <row r="513" spans="2:13" ht="13.5" thickBot="1" x14ac:dyDescent="0.25">
      <c r="B513" s="273">
        <v>44771</v>
      </c>
      <c r="C513" s="267" t="s">
        <v>604</v>
      </c>
      <c r="D513" s="268" t="s">
        <v>653</v>
      </c>
      <c r="E513" s="267" t="s">
        <v>571</v>
      </c>
      <c r="F513" s="269">
        <v>656</v>
      </c>
      <c r="G513" s="267" t="s">
        <v>572</v>
      </c>
      <c r="H513" s="269">
        <v>3</v>
      </c>
      <c r="I513" s="267"/>
      <c r="J513" s="269" t="s">
        <v>573</v>
      </c>
      <c r="K513" s="269">
        <v>1</v>
      </c>
      <c r="L513" s="269">
        <v>6</v>
      </c>
      <c r="M513" s="274">
        <v>0</v>
      </c>
    </row>
    <row r="514" spans="2:13" ht="13.5" thickBot="1" x14ac:dyDescent="0.25">
      <c r="B514" s="273">
        <v>42179</v>
      </c>
      <c r="C514" s="267" t="s">
        <v>708</v>
      </c>
      <c r="D514" s="268" t="s">
        <v>898</v>
      </c>
      <c r="E514" s="267" t="s">
        <v>697</v>
      </c>
      <c r="F514" s="269">
        <v>649</v>
      </c>
      <c r="G514" s="267" t="s">
        <v>572</v>
      </c>
      <c r="H514" s="269">
        <v>4</v>
      </c>
      <c r="I514" s="267" t="s">
        <v>582</v>
      </c>
      <c r="J514" s="269" t="s">
        <v>735</v>
      </c>
      <c r="K514" s="269">
        <v>1</v>
      </c>
      <c r="L514" s="269">
        <v>6</v>
      </c>
      <c r="M514" s="274">
        <v>9</v>
      </c>
    </row>
    <row r="515" spans="2:13" ht="13.5" thickBot="1" x14ac:dyDescent="0.25">
      <c r="B515" s="275">
        <v>40681</v>
      </c>
      <c r="C515" s="270" t="s">
        <v>722</v>
      </c>
      <c r="D515" s="271" t="s">
        <v>1010</v>
      </c>
      <c r="E515" s="270" t="s">
        <v>697</v>
      </c>
      <c r="F515" s="272">
        <v>648</v>
      </c>
      <c r="G515" s="270" t="s">
        <v>572</v>
      </c>
      <c r="H515" s="272">
        <v>2</v>
      </c>
      <c r="I515" s="270"/>
      <c r="J515" s="272" t="s">
        <v>576</v>
      </c>
      <c r="K515" s="272">
        <v>1</v>
      </c>
      <c r="L515" s="272">
        <v>5</v>
      </c>
      <c r="M515" s="276">
        <v>9</v>
      </c>
    </row>
    <row r="516" spans="2:13" ht="13.5" thickBot="1" x14ac:dyDescent="0.25">
      <c r="B516" s="275">
        <v>39651</v>
      </c>
      <c r="C516" s="270" t="s">
        <v>1122</v>
      </c>
      <c r="D516" s="271" t="s">
        <v>724</v>
      </c>
      <c r="E516" s="270" t="s">
        <v>1089</v>
      </c>
      <c r="F516" s="272">
        <v>647</v>
      </c>
      <c r="G516" s="270" t="s">
        <v>572</v>
      </c>
      <c r="H516" s="272">
        <v>2</v>
      </c>
      <c r="I516" s="270"/>
      <c r="J516" s="272" t="s">
        <v>579</v>
      </c>
      <c r="K516" s="272">
        <v>2</v>
      </c>
      <c r="L516" s="272">
        <v>4</v>
      </c>
      <c r="M516" s="276">
        <v>7</v>
      </c>
    </row>
    <row r="517" spans="2:13" ht="13.5" thickBot="1" x14ac:dyDescent="0.25">
      <c r="B517" s="273">
        <v>43296</v>
      </c>
      <c r="C517" s="267" t="s">
        <v>811</v>
      </c>
      <c r="D517" s="268" t="s">
        <v>812</v>
      </c>
      <c r="E517" s="267" t="s">
        <v>697</v>
      </c>
      <c r="F517" s="269">
        <v>642</v>
      </c>
      <c r="G517" s="267" t="s">
        <v>572</v>
      </c>
      <c r="H517" s="269">
        <v>5</v>
      </c>
      <c r="I517" s="267"/>
      <c r="J517" s="269" t="s">
        <v>576</v>
      </c>
      <c r="K517" s="269">
        <v>2</v>
      </c>
      <c r="L517" s="269">
        <v>2</v>
      </c>
      <c r="M517" s="274">
        <v>9</v>
      </c>
    </row>
    <row r="518" spans="2:13" ht="13.5" thickBot="1" x14ac:dyDescent="0.25">
      <c r="B518" s="273">
        <v>38858</v>
      </c>
      <c r="C518" s="267" t="s">
        <v>1158</v>
      </c>
      <c r="D518" s="268" t="s">
        <v>1159</v>
      </c>
      <c r="E518" s="267" t="s">
        <v>1089</v>
      </c>
      <c r="F518" s="269">
        <v>642</v>
      </c>
      <c r="G518" s="267" t="s">
        <v>572</v>
      </c>
      <c r="H518" s="269">
        <v>3</v>
      </c>
      <c r="I518" s="267"/>
      <c r="J518" s="269" t="s">
        <v>579</v>
      </c>
      <c r="K518" s="269">
        <v>2</v>
      </c>
      <c r="L518" s="269">
        <v>6</v>
      </c>
      <c r="M518" s="274">
        <v>6</v>
      </c>
    </row>
    <row r="519" spans="2:13" ht="13.5" thickBot="1" x14ac:dyDescent="0.25">
      <c r="B519" s="273">
        <v>39590</v>
      </c>
      <c r="C519" s="267" t="s">
        <v>718</v>
      </c>
      <c r="D519" s="268" t="s">
        <v>1094</v>
      </c>
      <c r="E519" s="267" t="s">
        <v>1089</v>
      </c>
      <c r="F519" s="269">
        <v>637</v>
      </c>
      <c r="G519" s="267" t="s">
        <v>572</v>
      </c>
      <c r="H519" s="269">
        <v>2</v>
      </c>
      <c r="I519" s="267" t="s">
        <v>588</v>
      </c>
      <c r="J519" s="269" t="s">
        <v>579</v>
      </c>
      <c r="K519" s="269">
        <v>2</v>
      </c>
      <c r="L519" s="269">
        <v>6</v>
      </c>
      <c r="M519" s="274">
        <v>8</v>
      </c>
    </row>
    <row r="520" spans="2:13" ht="13.5" thickBot="1" x14ac:dyDescent="0.25">
      <c r="B520" s="275">
        <v>41041</v>
      </c>
      <c r="C520" s="270" t="s">
        <v>963</v>
      </c>
      <c r="D520" s="271" t="s">
        <v>980</v>
      </c>
      <c r="E520" s="270" t="s">
        <v>915</v>
      </c>
      <c r="F520" s="272">
        <v>635</v>
      </c>
      <c r="G520" s="270" t="s">
        <v>572</v>
      </c>
      <c r="H520" s="272">
        <v>2</v>
      </c>
      <c r="I520" s="270" t="s">
        <v>588</v>
      </c>
      <c r="J520" s="272" t="s">
        <v>579</v>
      </c>
      <c r="K520" s="272">
        <v>1</v>
      </c>
      <c r="L520" s="272">
        <v>6</v>
      </c>
      <c r="M520" s="276">
        <v>9</v>
      </c>
    </row>
    <row r="521" spans="2:13" ht="13.5" thickBot="1" x14ac:dyDescent="0.25">
      <c r="B521" s="273">
        <v>40715</v>
      </c>
      <c r="C521" s="267" t="s">
        <v>1022</v>
      </c>
      <c r="D521" s="268" t="s">
        <v>1023</v>
      </c>
      <c r="E521" s="267" t="s">
        <v>697</v>
      </c>
      <c r="F521" s="269">
        <v>632</v>
      </c>
      <c r="G521" s="267" t="s">
        <v>572</v>
      </c>
      <c r="H521" s="269">
        <v>3</v>
      </c>
      <c r="I521" s="267"/>
      <c r="J521" s="269" t="s">
        <v>579</v>
      </c>
      <c r="K521" s="269">
        <v>1</v>
      </c>
      <c r="L521" s="269">
        <v>6</v>
      </c>
      <c r="M521" s="274">
        <v>8</v>
      </c>
    </row>
    <row r="522" spans="2:13" ht="13.5" thickBot="1" x14ac:dyDescent="0.25">
      <c r="B522" s="273">
        <v>37439</v>
      </c>
      <c r="C522" s="267" t="s">
        <v>1245</v>
      </c>
      <c r="D522" s="268" t="s">
        <v>1246</v>
      </c>
      <c r="E522" s="267" t="s">
        <v>1225</v>
      </c>
      <c r="F522" s="269">
        <v>632</v>
      </c>
      <c r="G522" s="267" t="s">
        <v>572</v>
      </c>
      <c r="H522" s="269">
        <v>8</v>
      </c>
      <c r="I522" s="267"/>
      <c r="J522" s="269" t="s">
        <v>579</v>
      </c>
      <c r="K522" s="269">
        <v>2</v>
      </c>
      <c r="L522" s="269">
        <v>5</v>
      </c>
      <c r="M522" s="274">
        <v>6</v>
      </c>
    </row>
    <row r="523" spans="2:13" ht="13.5" thickBot="1" x14ac:dyDescent="0.25">
      <c r="B523" s="273">
        <v>39584</v>
      </c>
      <c r="C523" s="267" t="s">
        <v>1091</v>
      </c>
      <c r="D523" s="268" t="s">
        <v>789</v>
      </c>
      <c r="E523" s="267" t="s">
        <v>1089</v>
      </c>
      <c r="F523" s="269">
        <v>624</v>
      </c>
      <c r="G523" s="267" t="s">
        <v>572</v>
      </c>
      <c r="H523" s="269">
        <v>2</v>
      </c>
      <c r="I523" s="267" t="s">
        <v>582</v>
      </c>
      <c r="J523" s="269" t="s">
        <v>579</v>
      </c>
      <c r="K523" s="269">
        <v>1</v>
      </c>
      <c r="L523" s="269">
        <v>5</v>
      </c>
      <c r="M523" s="274">
        <v>7</v>
      </c>
    </row>
    <row r="524" spans="2:13" ht="13.5" thickBot="1" x14ac:dyDescent="0.25">
      <c r="B524" s="275">
        <v>44061</v>
      </c>
      <c r="C524" s="270" t="s">
        <v>708</v>
      </c>
      <c r="D524" s="271" t="s">
        <v>732</v>
      </c>
      <c r="E524" s="270" t="s">
        <v>697</v>
      </c>
      <c r="F524" s="272">
        <v>613</v>
      </c>
      <c r="G524" s="270" t="s">
        <v>572</v>
      </c>
      <c r="H524" s="272">
        <v>4</v>
      </c>
      <c r="I524" s="270"/>
      <c r="J524" s="272" t="s">
        <v>579</v>
      </c>
      <c r="K524" s="272">
        <v>1</v>
      </c>
      <c r="L524" s="272">
        <v>4</v>
      </c>
      <c r="M524" s="276">
        <v>7</v>
      </c>
    </row>
    <row r="525" spans="2:13" ht="13.5" thickBot="1" x14ac:dyDescent="0.25">
      <c r="B525" s="275">
        <v>41077</v>
      </c>
      <c r="C525" s="270" t="s">
        <v>925</v>
      </c>
      <c r="D525" s="271" t="s">
        <v>990</v>
      </c>
      <c r="E525" s="270" t="s">
        <v>915</v>
      </c>
      <c r="F525" s="272">
        <v>612</v>
      </c>
      <c r="G525" s="270" t="s">
        <v>572</v>
      </c>
      <c r="H525" s="272">
        <v>3</v>
      </c>
      <c r="I525" s="270" t="s">
        <v>582</v>
      </c>
      <c r="J525" s="272" t="s">
        <v>579</v>
      </c>
      <c r="K525" s="272">
        <v>2</v>
      </c>
      <c r="L525" s="272">
        <v>9</v>
      </c>
      <c r="M525" s="276">
        <v>9</v>
      </c>
    </row>
    <row r="526" spans="2:13" ht="13.5" thickBot="1" x14ac:dyDescent="0.25">
      <c r="B526" s="273">
        <v>41452</v>
      </c>
      <c r="C526" s="267" t="s">
        <v>932</v>
      </c>
      <c r="D526" s="268" t="s">
        <v>962</v>
      </c>
      <c r="E526" s="267" t="s">
        <v>915</v>
      </c>
      <c r="F526" s="269">
        <v>603</v>
      </c>
      <c r="G526" s="267"/>
      <c r="H526" s="269">
        <v>11</v>
      </c>
      <c r="I526" s="267"/>
      <c r="J526" s="269" t="s">
        <v>583</v>
      </c>
      <c r="K526" s="269">
        <v>3</v>
      </c>
      <c r="L526" s="269">
        <v>7</v>
      </c>
      <c r="M526" s="274">
        <v>6</v>
      </c>
    </row>
    <row r="527" spans="2:13" ht="13.5" thickBot="1" x14ac:dyDescent="0.25">
      <c r="B527" s="273">
        <v>37411</v>
      </c>
      <c r="C527" s="267" t="s">
        <v>1234</v>
      </c>
      <c r="D527" s="268" t="s">
        <v>1235</v>
      </c>
      <c r="E527" s="267" t="s">
        <v>1225</v>
      </c>
      <c r="F527" s="269">
        <v>588</v>
      </c>
      <c r="G527" s="267" t="s">
        <v>572</v>
      </c>
      <c r="H527" s="269">
        <v>7</v>
      </c>
      <c r="I527" s="267"/>
      <c r="J527" s="269" t="s">
        <v>579</v>
      </c>
      <c r="K527" s="269">
        <v>0</v>
      </c>
      <c r="L527" s="269">
        <v>3</v>
      </c>
      <c r="M527" s="274">
        <v>8</v>
      </c>
    </row>
    <row r="528" spans="2:13" ht="13.5" thickBot="1" x14ac:dyDescent="0.25">
      <c r="B528" s="273">
        <v>42141</v>
      </c>
      <c r="C528" s="267" t="s">
        <v>716</v>
      </c>
      <c r="D528" s="268" t="s">
        <v>887</v>
      </c>
      <c r="E528" s="267" t="s">
        <v>697</v>
      </c>
      <c r="F528" s="269">
        <v>582</v>
      </c>
      <c r="G528" s="267" t="s">
        <v>572</v>
      </c>
      <c r="H528" s="269">
        <v>3</v>
      </c>
      <c r="I528" s="267" t="s">
        <v>582</v>
      </c>
      <c r="J528" s="269" t="s">
        <v>579</v>
      </c>
      <c r="K528" s="269">
        <v>1</v>
      </c>
      <c r="L528" s="269">
        <v>5</v>
      </c>
      <c r="M528" s="274">
        <v>8</v>
      </c>
    </row>
    <row r="529" spans="2:13" ht="13.5" thickBot="1" x14ac:dyDescent="0.25">
      <c r="B529" s="273">
        <v>40370</v>
      </c>
      <c r="C529" s="267" t="s">
        <v>877</v>
      </c>
      <c r="D529" s="268" t="s">
        <v>1052</v>
      </c>
      <c r="E529" s="267" t="s">
        <v>697</v>
      </c>
      <c r="F529" s="269">
        <v>580</v>
      </c>
      <c r="G529" s="267" t="s">
        <v>572</v>
      </c>
      <c r="H529" s="269">
        <v>3</v>
      </c>
      <c r="I529" s="267"/>
      <c r="J529" s="269" t="s">
        <v>579</v>
      </c>
      <c r="K529" s="269">
        <v>1</v>
      </c>
      <c r="L529" s="269">
        <v>5</v>
      </c>
      <c r="M529" s="274">
        <v>7</v>
      </c>
    </row>
    <row r="530" spans="2:13" ht="13.5" thickBot="1" x14ac:dyDescent="0.25">
      <c r="B530" s="277">
        <v>42887</v>
      </c>
      <c r="C530" s="278" t="s">
        <v>708</v>
      </c>
      <c r="D530" s="279" t="s">
        <v>833</v>
      </c>
      <c r="E530" s="278" t="s">
        <v>697</v>
      </c>
      <c r="F530" s="280">
        <v>576</v>
      </c>
      <c r="G530" s="278" t="s">
        <v>572</v>
      </c>
      <c r="H530" s="280">
        <v>5</v>
      </c>
      <c r="I530" s="278"/>
      <c r="J530" s="280" t="s">
        <v>579</v>
      </c>
      <c r="K530" s="280">
        <v>0</v>
      </c>
      <c r="L530" s="280">
        <v>3</v>
      </c>
      <c r="M530" s="281">
        <v>7</v>
      </c>
    </row>
    <row r="531" spans="2:13" ht="13.5" thickTop="1" x14ac:dyDescent="0.2">
      <c r="B531" s="294">
        <v>37414</v>
      </c>
      <c r="C531" s="308" t="s">
        <v>1236</v>
      </c>
      <c r="D531" s="313" t="s">
        <v>1237</v>
      </c>
      <c r="E531" s="308" t="s">
        <v>1225</v>
      </c>
      <c r="F531" s="317">
        <v>572</v>
      </c>
      <c r="G531" s="308" t="s">
        <v>572</v>
      </c>
      <c r="H531" s="317">
        <v>7</v>
      </c>
      <c r="I531" s="308"/>
      <c r="J531" s="317" t="s">
        <v>592</v>
      </c>
      <c r="K531" s="317">
        <v>2</v>
      </c>
      <c r="L531" s="317">
        <v>10</v>
      </c>
      <c r="M531" s="317">
        <v>10</v>
      </c>
    </row>
    <row r="532" spans="2:13" ht="13.5" thickBot="1" x14ac:dyDescent="0.25">
      <c r="B532" s="292">
        <v>44766</v>
      </c>
      <c r="C532" s="306" t="s">
        <v>626</v>
      </c>
      <c r="D532" s="312" t="s">
        <v>651</v>
      </c>
      <c r="E532" s="306" t="s">
        <v>571</v>
      </c>
      <c r="F532" s="316">
        <v>556</v>
      </c>
      <c r="G532" s="306" t="s">
        <v>572</v>
      </c>
      <c r="H532" s="316">
        <v>3</v>
      </c>
      <c r="I532" s="306"/>
      <c r="J532" s="316" t="s">
        <v>579</v>
      </c>
      <c r="K532" s="316">
        <v>1</v>
      </c>
      <c r="L532" s="316">
        <v>5</v>
      </c>
      <c r="M532" s="316">
        <v>0</v>
      </c>
    </row>
    <row r="533" spans="2:13" ht="14.25" thickTop="1" thickBot="1" x14ac:dyDescent="0.25">
      <c r="B533" s="300">
        <v>38136</v>
      </c>
      <c r="C533" s="310" t="s">
        <v>1106</v>
      </c>
      <c r="D533" s="314" t="s">
        <v>1200</v>
      </c>
      <c r="E533" s="310" t="s">
        <v>1089</v>
      </c>
      <c r="F533" s="318">
        <v>539</v>
      </c>
      <c r="G533" s="310" t="s">
        <v>572</v>
      </c>
      <c r="H533" s="318">
        <v>9</v>
      </c>
      <c r="I533" s="310" t="s">
        <v>588</v>
      </c>
      <c r="J533" s="318" t="s">
        <v>579</v>
      </c>
      <c r="K533" s="318">
        <v>0</v>
      </c>
      <c r="L533" s="318">
        <v>0</v>
      </c>
      <c r="M533" s="323">
        <v>5</v>
      </c>
    </row>
    <row r="534" spans="2:13" ht="14.25" thickTop="1" thickBot="1" x14ac:dyDescent="0.25">
      <c r="B534" s="275">
        <v>44420</v>
      </c>
      <c r="C534" s="270" t="s">
        <v>612</v>
      </c>
      <c r="D534" s="271" t="s">
        <v>690</v>
      </c>
      <c r="E534" s="270" t="s">
        <v>571</v>
      </c>
      <c r="F534" s="272">
        <v>529</v>
      </c>
      <c r="G534" s="270" t="s">
        <v>572</v>
      </c>
      <c r="H534" s="272">
        <v>3</v>
      </c>
      <c r="I534" s="270" t="s">
        <v>582</v>
      </c>
      <c r="J534" s="272" t="s">
        <v>583</v>
      </c>
      <c r="K534" s="272">
        <v>1</v>
      </c>
      <c r="L534" s="272">
        <v>7</v>
      </c>
      <c r="M534" s="276">
        <v>0</v>
      </c>
    </row>
    <row r="535" spans="2:13" ht="13.5" thickBot="1" x14ac:dyDescent="0.25">
      <c r="B535" s="275">
        <v>39595</v>
      </c>
      <c r="C535" s="270" t="s">
        <v>1095</v>
      </c>
      <c r="D535" s="271" t="s">
        <v>1096</v>
      </c>
      <c r="E535" s="270" t="s">
        <v>1089</v>
      </c>
      <c r="F535" s="272">
        <v>526</v>
      </c>
      <c r="G535" s="270" t="s">
        <v>572</v>
      </c>
      <c r="H535" s="272">
        <v>1</v>
      </c>
      <c r="I535" s="270" t="s">
        <v>588</v>
      </c>
      <c r="J535" s="272" t="s">
        <v>579</v>
      </c>
      <c r="K535" s="272">
        <v>2</v>
      </c>
      <c r="L535" s="272">
        <v>6</v>
      </c>
      <c r="M535" s="276">
        <v>8</v>
      </c>
    </row>
    <row r="536" spans="2:13" ht="13.5" thickBot="1" x14ac:dyDescent="0.25">
      <c r="B536" s="275">
        <v>40031</v>
      </c>
      <c r="C536" s="270" t="s">
        <v>1084</v>
      </c>
      <c r="D536" s="271" t="s">
        <v>1085</v>
      </c>
      <c r="E536" s="270" t="s">
        <v>697</v>
      </c>
      <c r="F536" s="272">
        <v>517</v>
      </c>
      <c r="G536" s="270" t="s">
        <v>572</v>
      </c>
      <c r="H536" s="272">
        <v>3</v>
      </c>
      <c r="I536" s="270"/>
      <c r="J536" s="272" t="s">
        <v>583</v>
      </c>
      <c r="K536" s="272">
        <v>5</v>
      </c>
      <c r="L536" s="272">
        <v>8</v>
      </c>
      <c r="M536" s="276">
        <v>9</v>
      </c>
    </row>
    <row r="537" spans="2:13" ht="13.5" thickBot="1" x14ac:dyDescent="0.25">
      <c r="B537" s="273">
        <v>38130</v>
      </c>
      <c r="C537" s="267" t="s">
        <v>1095</v>
      </c>
      <c r="D537" s="268" t="s">
        <v>1134</v>
      </c>
      <c r="E537" s="267" t="s">
        <v>1089</v>
      </c>
      <c r="F537" s="269">
        <v>508</v>
      </c>
      <c r="G537" s="267" t="s">
        <v>572</v>
      </c>
      <c r="H537" s="269">
        <v>8</v>
      </c>
      <c r="I537" s="267"/>
      <c r="J537" s="269" t="s">
        <v>579</v>
      </c>
      <c r="K537" s="269">
        <v>1</v>
      </c>
      <c r="L537" s="269">
        <v>3</v>
      </c>
      <c r="M537" s="274">
        <v>5</v>
      </c>
    </row>
    <row r="538" spans="2:13" ht="13.5" thickBot="1" x14ac:dyDescent="0.25">
      <c r="B538" s="275">
        <v>44370</v>
      </c>
      <c r="C538" s="270" t="s">
        <v>640</v>
      </c>
      <c r="D538" s="271" t="s">
        <v>671</v>
      </c>
      <c r="E538" s="270" t="s">
        <v>571</v>
      </c>
      <c r="F538" s="272">
        <v>502</v>
      </c>
      <c r="G538" s="270" t="s">
        <v>572</v>
      </c>
      <c r="H538" s="272">
        <v>4</v>
      </c>
      <c r="I538" s="270"/>
      <c r="J538" s="272" t="s">
        <v>579</v>
      </c>
      <c r="K538" s="272">
        <v>0</v>
      </c>
      <c r="L538" s="272">
        <v>4</v>
      </c>
      <c r="M538" s="276">
        <v>0</v>
      </c>
    </row>
    <row r="539" spans="2:13" ht="13.5" thickBot="1" x14ac:dyDescent="0.25">
      <c r="B539" s="273">
        <v>44353</v>
      </c>
      <c r="C539" s="267" t="s">
        <v>664</v>
      </c>
      <c r="D539" s="268" t="s">
        <v>665</v>
      </c>
      <c r="E539" s="267" t="s">
        <v>571</v>
      </c>
      <c r="F539" s="269">
        <v>500</v>
      </c>
      <c r="G539" s="267" t="s">
        <v>572</v>
      </c>
      <c r="H539" s="269">
        <v>4</v>
      </c>
      <c r="I539" s="267"/>
      <c r="J539" s="269" t="s">
        <v>576</v>
      </c>
      <c r="K539" s="269">
        <v>0</v>
      </c>
      <c r="L539" s="269">
        <v>6</v>
      </c>
      <c r="M539" s="274">
        <v>0</v>
      </c>
    </row>
    <row r="540" spans="2:13" ht="13.5" thickBot="1" x14ac:dyDescent="0.25">
      <c r="B540" s="273">
        <v>38204</v>
      </c>
      <c r="C540" s="267" t="s">
        <v>1217</v>
      </c>
      <c r="D540" s="268" t="s">
        <v>1218</v>
      </c>
      <c r="E540" s="267" t="s">
        <v>1089</v>
      </c>
      <c r="F540" s="269">
        <v>493</v>
      </c>
      <c r="G540" s="267" t="s">
        <v>572</v>
      </c>
      <c r="H540" s="269">
        <v>8</v>
      </c>
      <c r="I540" s="267"/>
      <c r="J540" s="269" t="s">
        <v>579</v>
      </c>
      <c r="K540" s="269">
        <v>0</v>
      </c>
      <c r="L540" s="269">
        <v>1</v>
      </c>
      <c r="M540" s="274">
        <v>6</v>
      </c>
    </row>
    <row r="541" spans="2:13" ht="13.5" thickBot="1" x14ac:dyDescent="0.25">
      <c r="B541" s="275">
        <v>37397</v>
      </c>
      <c r="C541" s="270" t="s">
        <v>1227</v>
      </c>
      <c r="D541" s="271" t="s">
        <v>1086</v>
      </c>
      <c r="E541" s="270" t="s">
        <v>1225</v>
      </c>
      <c r="F541" s="272">
        <v>485</v>
      </c>
      <c r="G541" s="270" t="s">
        <v>572</v>
      </c>
      <c r="H541" s="272">
        <v>4</v>
      </c>
      <c r="I541" s="270"/>
      <c r="J541" s="272" t="s">
        <v>579</v>
      </c>
      <c r="K541" s="272">
        <v>0</v>
      </c>
      <c r="L541" s="272">
        <v>3</v>
      </c>
      <c r="M541" s="276">
        <v>6</v>
      </c>
    </row>
    <row r="542" spans="2:13" ht="13.5" thickBot="1" x14ac:dyDescent="0.25">
      <c r="B542" s="275">
        <v>44024</v>
      </c>
      <c r="C542" s="270" t="s">
        <v>708</v>
      </c>
      <c r="D542" s="271" t="s">
        <v>709</v>
      </c>
      <c r="E542" s="270" t="s">
        <v>697</v>
      </c>
      <c r="F542" s="272">
        <v>452</v>
      </c>
      <c r="G542" s="270" t="s">
        <v>572</v>
      </c>
      <c r="H542" s="272">
        <v>5</v>
      </c>
      <c r="I542" s="270"/>
      <c r="J542" s="272" t="s">
        <v>579</v>
      </c>
      <c r="K542" s="272">
        <v>1</v>
      </c>
      <c r="L542" s="272">
        <v>1</v>
      </c>
      <c r="M542" s="276">
        <v>8</v>
      </c>
    </row>
    <row r="543" spans="2:13" ht="13.5" thickBot="1" x14ac:dyDescent="0.25">
      <c r="B543" s="275">
        <v>39217</v>
      </c>
      <c r="C543" s="270" t="s">
        <v>1092</v>
      </c>
      <c r="D543" s="271" t="s">
        <v>1130</v>
      </c>
      <c r="E543" s="270" t="s">
        <v>1089</v>
      </c>
      <c r="F543" s="272">
        <v>436</v>
      </c>
      <c r="G543" s="270" t="s">
        <v>572</v>
      </c>
      <c r="H543" s="272">
        <v>3</v>
      </c>
      <c r="I543" s="270" t="s">
        <v>588</v>
      </c>
      <c r="J543" s="272" t="s">
        <v>583</v>
      </c>
      <c r="K543" s="272">
        <v>2</v>
      </c>
      <c r="L543" s="272">
        <v>11</v>
      </c>
      <c r="M543" s="276">
        <v>11</v>
      </c>
    </row>
    <row r="544" spans="2:13" ht="13.5" thickBot="1" x14ac:dyDescent="0.25">
      <c r="B544" s="277">
        <v>44717</v>
      </c>
      <c r="C544" s="278" t="s">
        <v>640</v>
      </c>
      <c r="D544" s="279" t="s">
        <v>641</v>
      </c>
      <c r="E544" s="278" t="s">
        <v>571</v>
      </c>
      <c r="F544" s="280">
        <v>414</v>
      </c>
      <c r="G544" s="278" t="s">
        <v>572</v>
      </c>
      <c r="H544" s="280">
        <v>3</v>
      </c>
      <c r="I544" s="278"/>
      <c r="J544" s="280" t="s">
        <v>576</v>
      </c>
      <c r="K544" s="280">
        <v>0</v>
      </c>
      <c r="L544" s="280">
        <v>2</v>
      </c>
      <c r="M544" s="281">
        <v>0</v>
      </c>
    </row>
    <row r="545" spans="2:13" ht="13.5" thickTop="1" x14ac:dyDescent="0.2">
      <c r="B545" s="294">
        <v>44772</v>
      </c>
      <c r="C545" s="308" t="s">
        <v>606</v>
      </c>
      <c r="D545" s="313" t="s">
        <v>654</v>
      </c>
      <c r="E545" s="308" t="s">
        <v>571</v>
      </c>
      <c r="F545" s="317">
        <v>408</v>
      </c>
      <c r="G545" s="308" t="s">
        <v>572</v>
      </c>
      <c r="H545" s="317">
        <v>4</v>
      </c>
      <c r="I545" s="308"/>
      <c r="J545" s="317" t="s">
        <v>595</v>
      </c>
      <c r="K545" s="317">
        <v>0</v>
      </c>
      <c r="L545" s="317">
        <v>4</v>
      </c>
      <c r="M545" s="317">
        <v>0</v>
      </c>
    </row>
    <row r="546" spans="2:13" x14ac:dyDescent="0.2">
      <c r="B546" s="292">
        <v>44036</v>
      </c>
      <c r="C546" s="306" t="s">
        <v>718</v>
      </c>
      <c r="D546" s="312" t="s">
        <v>719</v>
      </c>
      <c r="E546" s="306" t="s">
        <v>697</v>
      </c>
      <c r="F546" s="316">
        <v>402</v>
      </c>
      <c r="G546" s="306" t="s">
        <v>572</v>
      </c>
      <c r="H546" s="316">
        <v>4</v>
      </c>
      <c r="I546" s="306" t="s">
        <v>588</v>
      </c>
      <c r="J546" s="316" t="s">
        <v>573</v>
      </c>
      <c r="K546" s="316">
        <v>0</v>
      </c>
      <c r="L546" s="316">
        <v>5</v>
      </c>
      <c r="M546" s="316">
        <v>9</v>
      </c>
    </row>
    <row r="547" spans="2:13" x14ac:dyDescent="0.2">
      <c r="B547" s="294">
        <v>42540</v>
      </c>
      <c r="C547" s="308" t="s">
        <v>722</v>
      </c>
      <c r="D547" s="313" t="s">
        <v>869</v>
      </c>
      <c r="E547" s="308" t="s">
        <v>697</v>
      </c>
      <c r="F547" s="317">
        <v>389</v>
      </c>
      <c r="G547" s="308" t="s">
        <v>572</v>
      </c>
      <c r="H547" s="317">
        <v>4</v>
      </c>
      <c r="I547" s="308" t="s">
        <v>582</v>
      </c>
      <c r="J547" s="317" t="s">
        <v>583</v>
      </c>
      <c r="K547" s="317">
        <v>2</v>
      </c>
      <c r="L547" s="317">
        <v>7</v>
      </c>
      <c r="M547" s="317">
        <v>7</v>
      </c>
    </row>
    <row r="548" spans="2:13" x14ac:dyDescent="0.2">
      <c r="B548" s="292">
        <v>38125</v>
      </c>
      <c r="C548" s="306" t="s">
        <v>1092</v>
      </c>
      <c r="D548" s="312" t="s">
        <v>1197</v>
      </c>
      <c r="E548" s="306" t="s">
        <v>1089</v>
      </c>
      <c r="F548" s="316">
        <v>361</v>
      </c>
      <c r="G548" s="306" t="s">
        <v>572</v>
      </c>
      <c r="H548" s="316">
        <v>7</v>
      </c>
      <c r="I548" s="306"/>
      <c r="J548" s="316" t="s">
        <v>579</v>
      </c>
      <c r="K548" s="316">
        <v>0</v>
      </c>
      <c r="L548" s="316">
        <v>1</v>
      </c>
      <c r="M548" s="316">
        <v>5</v>
      </c>
    </row>
    <row r="549" spans="2:13" x14ac:dyDescent="0.2">
      <c r="B549" s="292">
        <v>37450</v>
      </c>
      <c r="C549" s="306" t="s">
        <v>1251</v>
      </c>
      <c r="D549" s="312" t="s">
        <v>1252</v>
      </c>
      <c r="E549" s="306" t="s">
        <v>1225</v>
      </c>
      <c r="F549" s="316">
        <v>336</v>
      </c>
      <c r="G549" s="306" t="s">
        <v>572</v>
      </c>
      <c r="H549" s="316">
        <v>7</v>
      </c>
      <c r="I549" s="306"/>
      <c r="J549" s="316" t="s">
        <v>579</v>
      </c>
      <c r="K549" s="316">
        <v>0</v>
      </c>
      <c r="L549" s="316">
        <v>3</v>
      </c>
      <c r="M549" s="316">
        <v>8</v>
      </c>
    </row>
    <row r="550" spans="2:13" x14ac:dyDescent="0.2">
      <c r="B550" s="294">
        <v>44759</v>
      </c>
      <c r="C550" s="308" t="s">
        <v>640</v>
      </c>
      <c r="D550" s="313" t="s">
        <v>648</v>
      </c>
      <c r="E550" s="308" t="s">
        <v>571</v>
      </c>
      <c r="F550" s="317">
        <v>334</v>
      </c>
      <c r="G550" s="308" t="s">
        <v>572</v>
      </c>
      <c r="H550" s="317">
        <v>4</v>
      </c>
      <c r="I550" s="308"/>
      <c r="J550" s="317" t="s">
        <v>573</v>
      </c>
      <c r="K550" s="317">
        <v>0</v>
      </c>
      <c r="L550" s="317">
        <v>3</v>
      </c>
      <c r="M550" s="317">
        <v>0</v>
      </c>
    </row>
    <row r="551" spans="2:13" ht="13.5" thickBot="1" x14ac:dyDescent="0.25">
      <c r="B551" s="288"/>
      <c r="F551">
        <f>SUM(F1:F550)</f>
        <v>798234</v>
      </c>
    </row>
    <row r="552" spans="2:13" ht="14.25" thickTop="1" thickBot="1" x14ac:dyDescent="0.25">
      <c r="B552" s="298" t="s">
        <v>631</v>
      </c>
      <c r="C552" s="309"/>
      <c r="D552" s="309"/>
      <c r="E552" s="309"/>
      <c r="F552" s="309"/>
      <c r="G552" s="309"/>
      <c r="H552" s="309"/>
      <c r="I552" s="309"/>
      <c r="J552" s="309"/>
      <c r="K552" s="309"/>
      <c r="L552" s="309"/>
      <c r="M552" s="322"/>
    </row>
    <row r="553" spans="2:13" ht="14.25" thickTop="1" thickBot="1" x14ac:dyDescent="0.25">
      <c r="B553" s="291"/>
      <c r="C553" s="305"/>
      <c r="D553" s="305"/>
      <c r="E553" s="305"/>
      <c r="F553" s="305"/>
      <c r="G553" s="305"/>
      <c r="H553" s="305"/>
      <c r="I553" s="305"/>
      <c r="J553" s="305"/>
      <c r="K553" s="305"/>
      <c r="L553" s="305"/>
      <c r="M553" s="320"/>
    </row>
    <row r="554" spans="2:13" ht="13.5" thickBot="1" x14ac:dyDescent="0.25">
      <c r="B554" s="296"/>
      <c r="C554" s="305"/>
      <c r="D554" s="305"/>
      <c r="E554" s="305"/>
      <c r="F554" s="305"/>
      <c r="G554" s="305"/>
      <c r="H554" s="305"/>
      <c r="I554" s="305"/>
      <c r="J554" s="305"/>
      <c r="K554" s="305"/>
      <c r="L554" s="305"/>
      <c r="M554" s="320"/>
    </row>
    <row r="555" spans="2:13" ht="13.5" thickBot="1" x14ac:dyDescent="0.25">
      <c r="B555" s="291"/>
      <c r="C555" s="305"/>
      <c r="D555" s="305"/>
      <c r="E555" s="305"/>
      <c r="F555" s="305"/>
      <c r="G555" s="305"/>
      <c r="H555" s="305"/>
      <c r="I555" s="305"/>
      <c r="J555" s="305"/>
      <c r="K555" s="305"/>
      <c r="L555" s="305"/>
      <c r="M555" s="320"/>
    </row>
    <row r="556" spans="2:13" ht="13.5" thickBot="1" x14ac:dyDescent="0.25">
      <c r="B556" s="291"/>
      <c r="C556" s="305"/>
      <c r="D556" s="305"/>
      <c r="E556" s="305"/>
      <c r="F556" s="305"/>
      <c r="G556" s="305"/>
      <c r="H556" s="305"/>
      <c r="I556" s="305"/>
      <c r="J556" s="305"/>
      <c r="K556" s="305"/>
      <c r="L556" s="305"/>
      <c r="M556" s="320"/>
    </row>
    <row r="557" spans="2:13" ht="13.5" thickBot="1" x14ac:dyDescent="0.25">
      <c r="B557" s="291"/>
      <c r="C557" s="305"/>
      <c r="D557" s="305"/>
      <c r="E557" s="305"/>
      <c r="F557" s="305"/>
      <c r="G557" s="305"/>
      <c r="H557" s="305"/>
      <c r="I557" s="305"/>
      <c r="J557" s="305"/>
      <c r="K557" s="305"/>
      <c r="L557" s="305"/>
      <c r="M557" s="320"/>
    </row>
    <row r="558" spans="2:13" ht="13.5" thickBot="1" x14ac:dyDescent="0.25">
      <c r="B558" s="295" t="s">
        <v>633</v>
      </c>
      <c r="C558" s="305"/>
      <c r="D558" s="305"/>
      <c r="E558" s="305"/>
      <c r="F558" s="305"/>
      <c r="G558" s="305"/>
      <c r="H558" s="305"/>
      <c r="I558" s="305"/>
      <c r="J558" s="305"/>
      <c r="K558" s="305"/>
      <c r="L558" s="305"/>
      <c r="M558" s="320"/>
    </row>
    <row r="559" spans="2:13" ht="13.5" thickBot="1" x14ac:dyDescent="0.25">
      <c r="B559" s="291"/>
      <c r="C559" s="305"/>
      <c r="D559" s="305"/>
      <c r="E559" s="305"/>
      <c r="F559" s="305"/>
      <c r="G559" s="305"/>
      <c r="H559" s="305"/>
      <c r="I559" s="305"/>
      <c r="J559" s="305"/>
      <c r="K559" s="305"/>
      <c r="L559" s="305"/>
      <c r="M559" s="320"/>
    </row>
    <row r="560" spans="2:13" ht="13.5" thickBot="1" x14ac:dyDescent="0.25">
      <c r="B560" s="295" t="s">
        <v>631</v>
      </c>
      <c r="C560" s="305"/>
      <c r="D560" s="305"/>
      <c r="E560" s="305"/>
      <c r="F560" s="305"/>
      <c r="G560" s="305"/>
      <c r="H560" s="305"/>
      <c r="I560" s="305"/>
      <c r="J560" s="305"/>
      <c r="K560" s="305"/>
      <c r="L560" s="305"/>
      <c r="M560" s="320"/>
    </row>
    <row r="561" spans="2:13" ht="13.5" thickBot="1" x14ac:dyDescent="0.25">
      <c r="B561" s="291"/>
      <c r="C561" s="305"/>
      <c r="D561" s="305"/>
      <c r="E561" s="305"/>
      <c r="F561" s="305"/>
      <c r="G561" s="305"/>
      <c r="H561" s="305"/>
      <c r="I561" s="305"/>
      <c r="J561" s="305"/>
      <c r="K561" s="305"/>
      <c r="L561" s="305"/>
      <c r="M561" s="320"/>
    </row>
    <row r="562" spans="2:13" ht="13.5" thickBot="1" x14ac:dyDescent="0.25">
      <c r="B562" s="296"/>
      <c r="C562" s="305"/>
      <c r="D562" s="305"/>
      <c r="E562" s="305"/>
      <c r="F562" s="305"/>
      <c r="G562" s="305"/>
      <c r="H562" s="305"/>
      <c r="I562" s="305"/>
      <c r="J562" s="305"/>
      <c r="K562" s="305"/>
      <c r="L562" s="305"/>
      <c r="M562" s="320"/>
    </row>
    <row r="563" spans="2:13" ht="13.5" thickBot="1" x14ac:dyDescent="0.25">
      <c r="B563" s="291"/>
      <c r="C563" s="305"/>
      <c r="D563" s="305"/>
      <c r="E563" s="305"/>
      <c r="F563" s="305"/>
      <c r="G563" s="305"/>
      <c r="H563" s="305"/>
      <c r="I563" s="305"/>
      <c r="J563" s="305"/>
      <c r="K563" s="305"/>
      <c r="L563" s="305"/>
      <c r="M563" s="320"/>
    </row>
    <row r="564" spans="2:13" ht="13.5" thickBot="1" x14ac:dyDescent="0.25">
      <c r="B564" s="291"/>
      <c r="C564" s="305"/>
      <c r="D564" s="305"/>
      <c r="E564" s="305"/>
      <c r="F564" s="305"/>
      <c r="G564" s="305"/>
      <c r="H564" s="305"/>
      <c r="I564" s="305"/>
      <c r="J564" s="305"/>
      <c r="K564" s="305"/>
      <c r="L564" s="305"/>
      <c r="M564" s="320"/>
    </row>
    <row r="565" spans="2:13" ht="15.75" thickBot="1" x14ac:dyDescent="0.25">
      <c r="B565" s="303" t="s">
        <v>663</v>
      </c>
      <c r="C565" s="305"/>
      <c r="D565" s="305"/>
      <c r="E565" s="305"/>
      <c r="F565" s="305"/>
      <c r="G565" s="305"/>
      <c r="H565" s="305"/>
      <c r="I565" s="305"/>
      <c r="J565" s="305"/>
      <c r="K565" s="305"/>
      <c r="L565" s="305"/>
      <c r="M565" s="320"/>
    </row>
    <row r="566" spans="2:13" ht="13.5" thickBot="1" x14ac:dyDescent="0.25">
      <c r="B566" s="291"/>
      <c r="C566" s="305"/>
      <c r="D566" s="305"/>
      <c r="E566" s="305"/>
      <c r="F566" s="305"/>
      <c r="G566" s="305"/>
      <c r="H566" s="305"/>
      <c r="I566" s="305"/>
      <c r="J566" s="305"/>
      <c r="K566" s="305"/>
      <c r="L566" s="305"/>
      <c r="M566" s="320"/>
    </row>
    <row r="567" spans="2:13" ht="13.5" thickBot="1" x14ac:dyDescent="0.25">
      <c r="B567" s="295" t="s">
        <v>633</v>
      </c>
      <c r="C567" s="305"/>
      <c r="D567" s="305"/>
      <c r="E567" s="305"/>
      <c r="F567" s="305"/>
      <c r="G567" s="305"/>
      <c r="H567" s="305"/>
      <c r="I567" s="305"/>
      <c r="J567" s="305"/>
      <c r="K567" s="305"/>
      <c r="L567" s="305"/>
      <c r="M567" s="320"/>
    </row>
    <row r="568" spans="2:13" ht="13.5" thickBot="1" x14ac:dyDescent="0.25">
      <c r="B568" s="291"/>
      <c r="C568" s="305"/>
      <c r="D568" s="305"/>
      <c r="E568" s="305"/>
      <c r="F568" s="305"/>
      <c r="G568" s="305"/>
      <c r="H568" s="305"/>
      <c r="I568" s="305"/>
      <c r="J568" s="305"/>
      <c r="K568" s="305"/>
      <c r="L568" s="305"/>
      <c r="M568" s="320"/>
    </row>
    <row r="569" spans="2:13" ht="13.5" thickBot="1" x14ac:dyDescent="0.25">
      <c r="B569" s="295" t="s">
        <v>631</v>
      </c>
      <c r="C569" s="305"/>
      <c r="D569" s="305"/>
      <c r="E569" s="305"/>
      <c r="F569" s="305"/>
      <c r="G569" s="305"/>
      <c r="H569" s="305"/>
      <c r="I569" s="305"/>
      <c r="J569" s="305"/>
      <c r="K569" s="305"/>
      <c r="L569" s="305"/>
      <c r="M569" s="320"/>
    </row>
    <row r="570" spans="2:13" ht="13.5" thickBot="1" x14ac:dyDescent="0.25">
      <c r="B570" s="291"/>
      <c r="C570" s="305"/>
      <c r="D570" s="305"/>
      <c r="E570" s="305"/>
      <c r="F570" s="305"/>
      <c r="G570" s="305"/>
      <c r="H570" s="305"/>
      <c r="I570" s="305"/>
      <c r="J570" s="305"/>
      <c r="K570" s="305"/>
      <c r="L570" s="305"/>
      <c r="M570" s="320"/>
    </row>
    <row r="571" spans="2:13" ht="13.5" thickBot="1" x14ac:dyDescent="0.25">
      <c r="B571" s="291"/>
      <c r="C571" s="305"/>
      <c r="D571" s="305"/>
      <c r="E571" s="305"/>
      <c r="F571" s="305"/>
      <c r="G571" s="305"/>
      <c r="H571" s="305"/>
      <c r="I571" s="305"/>
      <c r="J571" s="305"/>
      <c r="K571" s="305"/>
      <c r="L571" s="305"/>
      <c r="M571" s="320"/>
    </row>
    <row r="572" spans="2:13" ht="13.5" thickBot="1" x14ac:dyDescent="0.25">
      <c r="B572" s="295" t="s">
        <v>700</v>
      </c>
      <c r="C572" s="305"/>
      <c r="D572" s="305"/>
      <c r="E572" s="305"/>
      <c r="F572" s="305"/>
      <c r="G572" s="305"/>
      <c r="H572" s="305"/>
      <c r="I572" s="305"/>
      <c r="J572" s="305"/>
      <c r="K572" s="305"/>
      <c r="L572" s="305"/>
      <c r="M572" s="320"/>
    </row>
    <row r="573" spans="2:13" ht="13.5" thickBot="1" x14ac:dyDescent="0.25">
      <c r="B573" s="291"/>
      <c r="C573" s="305"/>
      <c r="D573" s="305"/>
      <c r="E573" s="305"/>
      <c r="F573" s="305"/>
      <c r="G573" s="305"/>
      <c r="H573" s="305"/>
      <c r="I573" s="305"/>
      <c r="J573" s="305"/>
      <c r="K573" s="305"/>
      <c r="L573" s="305"/>
      <c r="M573" s="320"/>
    </row>
    <row r="574" spans="2:13" ht="13.5" thickBot="1" x14ac:dyDescent="0.25">
      <c r="B574" s="301" t="s">
        <v>742</v>
      </c>
      <c r="C574" s="307"/>
      <c r="D574" s="307"/>
      <c r="E574" s="307"/>
      <c r="F574" s="307"/>
      <c r="G574" s="307"/>
      <c r="H574" s="307"/>
      <c r="I574" s="307"/>
      <c r="J574" s="307"/>
      <c r="K574" s="307"/>
      <c r="L574" s="307"/>
      <c r="M574" s="321"/>
    </row>
    <row r="575" spans="2:13" ht="13.5" thickTop="1" x14ac:dyDescent="0.2">
      <c r="B575" s="288"/>
    </row>
    <row r="576" spans="2:13" ht="13.5" thickBot="1" x14ac:dyDescent="0.25">
      <c r="B576" s="288"/>
    </row>
    <row r="577" spans="2:13" ht="14.25" thickTop="1" thickBot="1" x14ac:dyDescent="0.25">
      <c r="B577" s="298" t="s">
        <v>700</v>
      </c>
      <c r="C577" s="309"/>
      <c r="D577" s="309"/>
      <c r="E577" s="309"/>
      <c r="F577" s="309"/>
      <c r="G577" s="309"/>
      <c r="H577" s="309"/>
      <c r="I577" s="309"/>
      <c r="J577" s="309"/>
      <c r="K577" s="309"/>
      <c r="L577" s="309"/>
      <c r="M577" s="322"/>
    </row>
    <row r="578" spans="2:13" ht="14.25" thickTop="1" thickBot="1" x14ac:dyDescent="0.25">
      <c r="B578" s="291"/>
      <c r="C578" s="305"/>
      <c r="D578" s="305"/>
      <c r="E578" s="305"/>
      <c r="F578" s="305"/>
      <c r="G578" s="305"/>
      <c r="H578" s="305"/>
      <c r="I578" s="305"/>
      <c r="J578" s="305"/>
      <c r="K578" s="305"/>
      <c r="L578" s="305"/>
      <c r="M578" s="320"/>
    </row>
    <row r="579" spans="2:13" ht="13.5" thickBot="1" x14ac:dyDescent="0.25">
      <c r="B579" s="295" t="s">
        <v>742</v>
      </c>
      <c r="C579" s="305"/>
      <c r="D579" s="305"/>
      <c r="E579" s="305"/>
      <c r="F579" s="305"/>
      <c r="G579" s="305"/>
      <c r="H579" s="305"/>
      <c r="I579" s="305"/>
      <c r="J579" s="305"/>
      <c r="K579" s="305"/>
      <c r="L579" s="305"/>
      <c r="M579" s="320"/>
    </row>
    <row r="580" spans="2:13" ht="13.5" thickBot="1" x14ac:dyDescent="0.25">
      <c r="B580" s="291"/>
      <c r="C580" s="305"/>
      <c r="D580" s="305"/>
      <c r="E580" s="305"/>
      <c r="F580" s="305"/>
      <c r="G580" s="305"/>
      <c r="H580" s="305"/>
      <c r="I580" s="305"/>
      <c r="J580" s="305"/>
      <c r="K580" s="305"/>
      <c r="L580" s="305"/>
      <c r="M580" s="320"/>
    </row>
    <row r="581" spans="2:13" ht="13.5" thickBot="1" x14ac:dyDescent="0.25">
      <c r="B581" s="291"/>
      <c r="C581" s="305"/>
      <c r="D581" s="305"/>
      <c r="E581" s="305"/>
      <c r="F581" s="305"/>
      <c r="G581" s="305"/>
      <c r="H581" s="305"/>
      <c r="I581" s="305"/>
      <c r="J581" s="305"/>
      <c r="K581" s="305"/>
      <c r="L581" s="305"/>
      <c r="M581" s="320"/>
    </row>
    <row r="582" spans="2:13" ht="13.5" thickBot="1" x14ac:dyDescent="0.25">
      <c r="B582" s="295" t="s">
        <v>700</v>
      </c>
      <c r="C582" s="305"/>
      <c r="D582" s="305"/>
      <c r="E582" s="305"/>
      <c r="F582" s="305"/>
      <c r="G582" s="305"/>
      <c r="H582" s="305"/>
      <c r="I582" s="305"/>
      <c r="J582" s="305"/>
      <c r="K582" s="305"/>
      <c r="L582" s="305"/>
      <c r="M582" s="320"/>
    </row>
    <row r="583" spans="2:13" ht="13.5" thickBot="1" x14ac:dyDescent="0.25">
      <c r="B583" s="291"/>
      <c r="C583" s="305"/>
      <c r="D583" s="305"/>
      <c r="E583" s="305"/>
      <c r="F583" s="305"/>
      <c r="G583" s="305"/>
      <c r="H583" s="305"/>
      <c r="I583" s="305"/>
      <c r="J583" s="305"/>
      <c r="K583" s="305"/>
      <c r="L583" s="305"/>
      <c r="M583" s="320"/>
    </row>
    <row r="584" spans="2:13" ht="13.5" thickBot="1" x14ac:dyDescent="0.25">
      <c r="B584" s="301" t="s">
        <v>742</v>
      </c>
      <c r="C584" s="307"/>
      <c r="D584" s="307"/>
      <c r="E584" s="307"/>
      <c r="F584" s="307"/>
      <c r="G584" s="307"/>
      <c r="H584" s="307"/>
      <c r="I584" s="307"/>
      <c r="J584" s="307"/>
      <c r="K584" s="307"/>
      <c r="L584" s="307"/>
      <c r="M584" s="321"/>
    </row>
    <row r="585" spans="2:13" ht="13.5" thickTop="1" x14ac:dyDescent="0.2">
      <c r="B585" s="288"/>
    </row>
    <row r="586" spans="2:13" x14ac:dyDescent="0.2">
      <c r="B586" s="288"/>
    </row>
    <row r="587" spans="2:13" x14ac:dyDescent="0.2">
      <c r="B587" s="287" t="s">
        <v>700</v>
      </c>
    </row>
    <row r="588" spans="2:13" x14ac:dyDescent="0.2">
      <c r="B588" s="288"/>
    </row>
    <row r="589" spans="2:13" x14ac:dyDescent="0.2">
      <c r="B589" s="287" t="s">
        <v>742</v>
      </c>
    </row>
    <row r="590" spans="2:13" x14ac:dyDescent="0.2">
      <c r="B590" s="288"/>
    </row>
    <row r="591" spans="2:13" x14ac:dyDescent="0.2">
      <c r="B591" s="288"/>
    </row>
    <row r="592" spans="2:13" x14ac:dyDescent="0.2">
      <c r="B592" s="287" t="s">
        <v>700</v>
      </c>
    </row>
    <row r="593" spans="2:13" x14ac:dyDescent="0.2">
      <c r="B593" s="288"/>
    </row>
    <row r="594" spans="2:13" x14ac:dyDescent="0.2">
      <c r="B594" s="287" t="s">
        <v>742</v>
      </c>
    </row>
    <row r="595" spans="2:13" x14ac:dyDescent="0.2">
      <c r="B595" s="288"/>
    </row>
    <row r="596" spans="2:13" x14ac:dyDescent="0.2">
      <c r="B596" s="288"/>
    </row>
    <row r="597" spans="2:13" x14ac:dyDescent="0.2">
      <c r="B597" s="287" t="s">
        <v>700</v>
      </c>
    </row>
    <row r="598" spans="2:13" x14ac:dyDescent="0.2">
      <c r="B598" s="288"/>
    </row>
    <row r="599" spans="2:13" x14ac:dyDescent="0.2">
      <c r="B599" s="287" t="s">
        <v>742</v>
      </c>
    </row>
    <row r="600" spans="2:13" x14ac:dyDescent="0.2">
      <c r="B600" s="288"/>
    </row>
    <row r="601" spans="2:13" ht="13.5" thickBot="1" x14ac:dyDescent="0.25">
      <c r="B601" s="288"/>
    </row>
    <row r="602" spans="2:13" ht="14.25" thickTop="1" thickBot="1" x14ac:dyDescent="0.25">
      <c r="B602" s="298" t="s">
        <v>700</v>
      </c>
      <c r="C602" s="309"/>
      <c r="D602" s="309"/>
      <c r="E602" s="309"/>
      <c r="F602" s="309"/>
      <c r="G602" s="309"/>
      <c r="H602" s="309"/>
      <c r="I602" s="309"/>
      <c r="J602" s="309"/>
      <c r="K602" s="309"/>
      <c r="L602" s="309"/>
      <c r="M602" s="322"/>
    </row>
    <row r="603" spans="2:13" ht="14.25" thickTop="1" thickBot="1" x14ac:dyDescent="0.25">
      <c r="B603" s="291"/>
      <c r="C603" s="305"/>
      <c r="D603" s="305"/>
      <c r="E603" s="305"/>
      <c r="F603" s="305"/>
      <c r="G603" s="305"/>
      <c r="H603" s="305"/>
      <c r="I603" s="305"/>
      <c r="J603" s="305"/>
      <c r="K603" s="305"/>
      <c r="L603" s="305"/>
      <c r="M603" s="320"/>
    </row>
    <row r="604" spans="2:13" ht="13.5" thickBot="1" x14ac:dyDescent="0.25">
      <c r="B604" s="295" t="s">
        <v>742</v>
      </c>
      <c r="C604" s="305"/>
      <c r="D604" s="305"/>
      <c r="E604" s="305"/>
      <c r="F604" s="305"/>
      <c r="G604" s="305"/>
      <c r="H604" s="305"/>
      <c r="I604" s="305"/>
      <c r="J604" s="305"/>
      <c r="K604" s="305"/>
      <c r="L604" s="305"/>
      <c r="M604" s="320"/>
    </row>
    <row r="605" spans="2:13" ht="13.5" thickBot="1" x14ac:dyDescent="0.25">
      <c r="B605" s="291"/>
      <c r="C605" s="305"/>
      <c r="D605" s="305"/>
      <c r="E605" s="305"/>
      <c r="F605" s="305"/>
      <c r="G605" s="305"/>
      <c r="H605" s="305"/>
      <c r="I605" s="305"/>
      <c r="J605" s="305"/>
      <c r="K605" s="305"/>
      <c r="L605" s="305"/>
      <c r="M605" s="320"/>
    </row>
    <row r="606" spans="2:13" ht="13.5" thickBot="1" x14ac:dyDescent="0.25">
      <c r="B606" s="291"/>
      <c r="C606" s="305"/>
      <c r="D606" s="305"/>
      <c r="E606" s="305"/>
      <c r="F606" s="305"/>
      <c r="G606" s="305"/>
      <c r="H606" s="305"/>
      <c r="I606" s="305"/>
      <c r="J606" s="305"/>
      <c r="K606" s="305"/>
      <c r="L606" s="305"/>
      <c r="M606" s="320"/>
    </row>
    <row r="607" spans="2:13" ht="13.5" thickBot="1" x14ac:dyDescent="0.25">
      <c r="B607" s="295" t="s">
        <v>700</v>
      </c>
      <c r="C607" s="305"/>
      <c r="D607" s="305"/>
      <c r="E607" s="305"/>
      <c r="F607" s="305"/>
      <c r="G607" s="305"/>
      <c r="H607" s="305"/>
      <c r="I607" s="305"/>
      <c r="J607" s="305"/>
      <c r="K607" s="305"/>
      <c r="L607" s="305"/>
      <c r="M607" s="320"/>
    </row>
    <row r="608" spans="2:13" ht="13.5" thickBot="1" x14ac:dyDescent="0.25">
      <c r="B608" s="291"/>
      <c r="C608" s="305"/>
      <c r="D608" s="305"/>
      <c r="E608" s="305"/>
      <c r="F608" s="305"/>
      <c r="G608" s="305"/>
      <c r="H608" s="305"/>
      <c r="I608" s="305"/>
      <c r="J608" s="305"/>
      <c r="K608" s="305"/>
      <c r="L608" s="305"/>
      <c r="M608" s="320"/>
    </row>
    <row r="609" spans="2:13" ht="13.5" thickBot="1" x14ac:dyDescent="0.25">
      <c r="B609" s="295" t="s">
        <v>742</v>
      </c>
      <c r="C609" s="305"/>
      <c r="D609" s="305"/>
      <c r="E609" s="305"/>
      <c r="F609" s="305"/>
      <c r="G609" s="305"/>
      <c r="H609" s="305"/>
      <c r="I609" s="305"/>
      <c r="J609" s="305"/>
      <c r="K609" s="305"/>
      <c r="L609" s="305"/>
      <c r="M609" s="320"/>
    </row>
    <row r="610" spans="2:13" ht="13.5" thickBot="1" x14ac:dyDescent="0.25">
      <c r="B610" s="291"/>
      <c r="C610" s="305"/>
      <c r="D610" s="305"/>
      <c r="E610" s="305"/>
      <c r="F610" s="305"/>
      <c r="G610" s="305"/>
      <c r="H610" s="305"/>
      <c r="I610" s="305"/>
      <c r="J610" s="305"/>
      <c r="K610" s="305"/>
      <c r="L610" s="305"/>
      <c r="M610" s="320"/>
    </row>
    <row r="611" spans="2:13" ht="13.5" thickBot="1" x14ac:dyDescent="0.25">
      <c r="B611" s="296"/>
      <c r="C611" s="305"/>
      <c r="D611" s="305"/>
      <c r="E611" s="305"/>
      <c r="F611" s="305"/>
      <c r="G611" s="305"/>
      <c r="H611" s="305"/>
      <c r="I611" s="305"/>
      <c r="J611" s="305"/>
      <c r="K611" s="305"/>
      <c r="L611" s="305"/>
      <c r="M611" s="320"/>
    </row>
    <row r="612" spans="2:13" ht="13.5" thickBot="1" x14ac:dyDescent="0.25">
      <c r="B612" s="291"/>
      <c r="C612" s="305"/>
      <c r="D612" s="305"/>
      <c r="E612" s="305"/>
      <c r="F612" s="305"/>
      <c r="G612" s="305"/>
      <c r="H612" s="305"/>
      <c r="I612" s="305"/>
      <c r="J612" s="305"/>
      <c r="K612" s="305"/>
      <c r="L612" s="305"/>
      <c r="M612" s="320"/>
    </row>
    <row r="613" spans="2:13" ht="13.5" thickBot="1" x14ac:dyDescent="0.25">
      <c r="B613" s="291"/>
      <c r="C613" s="305"/>
      <c r="D613" s="305"/>
      <c r="E613" s="305"/>
      <c r="F613" s="305"/>
      <c r="G613" s="305"/>
      <c r="H613" s="305"/>
      <c r="I613" s="305"/>
      <c r="J613" s="305"/>
      <c r="K613" s="305"/>
      <c r="L613" s="305"/>
      <c r="M613" s="320"/>
    </row>
    <row r="614" spans="2:13" ht="15.75" thickBot="1" x14ac:dyDescent="0.25">
      <c r="B614" s="303" t="s">
        <v>978</v>
      </c>
      <c r="C614" s="305"/>
      <c r="D614" s="305"/>
      <c r="E614" s="305"/>
      <c r="F614" s="305"/>
      <c r="G614" s="305"/>
      <c r="H614" s="305"/>
      <c r="I614" s="305"/>
      <c r="J614" s="305"/>
      <c r="K614" s="305"/>
      <c r="L614" s="305"/>
      <c r="M614" s="320"/>
    </row>
    <row r="615" spans="2:13" ht="13.5" thickBot="1" x14ac:dyDescent="0.25">
      <c r="B615" s="291"/>
      <c r="C615" s="305"/>
      <c r="D615" s="305"/>
      <c r="E615" s="305"/>
      <c r="F615" s="305"/>
      <c r="G615" s="305"/>
      <c r="H615" s="305"/>
      <c r="I615" s="305"/>
      <c r="J615" s="305"/>
      <c r="K615" s="305"/>
      <c r="L615" s="305"/>
      <c r="M615" s="320"/>
    </row>
    <row r="616" spans="2:13" ht="13.5" thickBot="1" x14ac:dyDescent="0.25">
      <c r="B616" s="295" t="s">
        <v>700</v>
      </c>
      <c r="C616" s="305"/>
      <c r="D616" s="305"/>
      <c r="E616" s="305"/>
      <c r="F616" s="305"/>
      <c r="G616" s="305"/>
      <c r="H616" s="305"/>
      <c r="I616" s="305"/>
      <c r="J616" s="305"/>
      <c r="K616" s="305"/>
      <c r="L616" s="305"/>
      <c r="M616" s="320"/>
    </row>
    <row r="617" spans="2:13" ht="13.5" thickBot="1" x14ac:dyDescent="0.25">
      <c r="B617" s="291"/>
      <c r="C617" s="305"/>
      <c r="D617" s="305"/>
      <c r="E617" s="305"/>
      <c r="F617" s="305"/>
      <c r="G617" s="305"/>
      <c r="H617" s="305"/>
      <c r="I617" s="305"/>
      <c r="J617" s="305"/>
      <c r="K617" s="305"/>
      <c r="L617" s="305"/>
      <c r="M617" s="320"/>
    </row>
    <row r="618" spans="2:13" ht="13.5" thickBot="1" x14ac:dyDescent="0.25">
      <c r="B618" s="295" t="s">
        <v>742</v>
      </c>
      <c r="C618" s="305"/>
      <c r="D618" s="305"/>
      <c r="E618" s="305"/>
      <c r="F618" s="305"/>
      <c r="G618" s="305"/>
      <c r="H618" s="305"/>
      <c r="I618" s="305"/>
      <c r="J618" s="305"/>
      <c r="K618" s="305"/>
      <c r="L618" s="305"/>
      <c r="M618" s="320"/>
    </row>
    <row r="619" spans="2:13" ht="13.5" thickBot="1" x14ac:dyDescent="0.25">
      <c r="B619" s="293"/>
      <c r="C619" s="307"/>
      <c r="D619" s="307"/>
      <c r="E619" s="307"/>
      <c r="F619" s="307"/>
      <c r="G619" s="307"/>
      <c r="H619" s="307"/>
      <c r="I619" s="307"/>
      <c r="J619" s="307"/>
      <c r="K619" s="307"/>
      <c r="L619" s="307"/>
      <c r="M619" s="321"/>
    </row>
    <row r="620" spans="2:13" ht="13.5" thickTop="1" x14ac:dyDescent="0.2"/>
    <row r="621" spans="2:13" x14ac:dyDescent="0.2">
      <c r="B621" s="288"/>
    </row>
    <row r="622" spans="2:13" x14ac:dyDescent="0.2">
      <c r="B622" s="288"/>
    </row>
    <row r="623" spans="2:13" ht="15" x14ac:dyDescent="0.2">
      <c r="B623" s="289" t="s">
        <v>1006</v>
      </c>
    </row>
    <row r="624" spans="2:13" ht="13.5" thickBot="1" x14ac:dyDescent="0.25">
      <c r="B624" s="288"/>
    </row>
    <row r="625" spans="2:13" ht="14.25" thickTop="1" thickBot="1" x14ac:dyDescent="0.25">
      <c r="B625" s="298" t="s">
        <v>700</v>
      </c>
      <c r="C625" s="309"/>
      <c r="D625" s="309"/>
      <c r="E625" s="309"/>
      <c r="F625" s="309"/>
      <c r="G625" s="309"/>
      <c r="H625" s="309"/>
      <c r="I625" s="309"/>
      <c r="J625" s="309"/>
      <c r="K625" s="309"/>
      <c r="L625" s="309"/>
      <c r="M625" s="322"/>
    </row>
    <row r="626" spans="2:13" ht="14.25" thickTop="1" thickBot="1" x14ac:dyDescent="0.25">
      <c r="B626" s="291"/>
      <c r="C626" s="305"/>
      <c r="D626" s="305"/>
      <c r="E626" s="305"/>
      <c r="F626" s="305"/>
      <c r="G626" s="305"/>
      <c r="H626" s="305"/>
      <c r="I626" s="305"/>
      <c r="J626" s="305"/>
      <c r="K626" s="305"/>
      <c r="L626" s="305"/>
      <c r="M626" s="320"/>
    </row>
    <row r="627" spans="2:13" ht="13.5" thickBot="1" x14ac:dyDescent="0.25">
      <c r="B627" s="295" t="s">
        <v>742</v>
      </c>
      <c r="C627" s="305"/>
      <c r="D627" s="305"/>
      <c r="E627" s="305"/>
      <c r="F627" s="305"/>
      <c r="G627" s="305"/>
      <c r="H627" s="305"/>
      <c r="I627" s="305"/>
      <c r="J627" s="305"/>
      <c r="K627" s="305"/>
      <c r="L627" s="305"/>
      <c r="M627" s="320"/>
    </row>
    <row r="628" spans="2:13" ht="13.5" thickBot="1" x14ac:dyDescent="0.25">
      <c r="B628" s="291"/>
      <c r="C628" s="305"/>
      <c r="D628" s="305"/>
      <c r="E628" s="305"/>
      <c r="F628" s="305"/>
      <c r="G628" s="305"/>
      <c r="H628" s="305"/>
      <c r="I628" s="305"/>
      <c r="J628" s="305"/>
      <c r="K628" s="305"/>
      <c r="L628" s="305"/>
      <c r="M628" s="320"/>
    </row>
    <row r="629" spans="2:13" ht="13.5" thickBot="1" x14ac:dyDescent="0.25">
      <c r="B629" s="296"/>
      <c r="C629" s="305"/>
      <c r="D629" s="305"/>
      <c r="E629" s="305"/>
      <c r="F629" s="305"/>
      <c r="G629" s="305"/>
      <c r="H629" s="305"/>
      <c r="I629" s="305"/>
      <c r="J629" s="305"/>
      <c r="K629" s="305"/>
      <c r="L629" s="305"/>
      <c r="M629" s="320"/>
    </row>
    <row r="630" spans="2:13" ht="13.5" thickBot="1" x14ac:dyDescent="0.25">
      <c r="B630" s="291"/>
      <c r="C630" s="305"/>
      <c r="D630" s="305"/>
      <c r="E630" s="305"/>
      <c r="F630" s="305"/>
      <c r="G630" s="305"/>
      <c r="H630" s="305"/>
      <c r="I630" s="305"/>
      <c r="J630" s="305"/>
      <c r="K630" s="305"/>
      <c r="L630" s="305"/>
      <c r="M630" s="320"/>
    </row>
    <row r="631" spans="2:13" ht="13.5" thickBot="1" x14ac:dyDescent="0.25">
      <c r="B631" s="291"/>
      <c r="C631" s="305"/>
      <c r="D631" s="305"/>
      <c r="E631" s="305"/>
      <c r="F631" s="305"/>
      <c r="G631" s="305"/>
      <c r="H631" s="305"/>
      <c r="I631" s="305"/>
      <c r="J631" s="305"/>
      <c r="K631" s="305"/>
      <c r="L631" s="305"/>
      <c r="M631" s="320"/>
    </row>
    <row r="632" spans="2:13" ht="15.75" thickBot="1" x14ac:dyDescent="0.25">
      <c r="B632" s="303" t="s">
        <v>1036</v>
      </c>
      <c r="C632" s="305"/>
      <c r="D632" s="305"/>
      <c r="E632" s="305"/>
      <c r="F632" s="305"/>
      <c r="G632" s="305"/>
      <c r="H632" s="305"/>
      <c r="I632" s="305"/>
      <c r="J632" s="305"/>
      <c r="K632" s="305"/>
      <c r="L632" s="305"/>
      <c r="M632" s="320"/>
    </row>
    <row r="633" spans="2:13" ht="13.5" thickBot="1" x14ac:dyDescent="0.25">
      <c r="B633" s="291"/>
      <c r="C633" s="305"/>
      <c r="D633" s="305"/>
      <c r="E633" s="305"/>
      <c r="F633" s="305"/>
      <c r="G633" s="305"/>
      <c r="H633" s="305"/>
      <c r="I633" s="305"/>
      <c r="J633" s="305"/>
      <c r="K633" s="305"/>
      <c r="L633" s="305"/>
      <c r="M633" s="320"/>
    </row>
    <row r="634" spans="2:13" ht="13.5" thickBot="1" x14ac:dyDescent="0.25">
      <c r="B634" s="295" t="s">
        <v>700</v>
      </c>
      <c r="C634" s="305"/>
      <c r="D634" s="305"/>
      <c r="E634" s="305"/>
      <c r="F634" s="305"/>
      <c r="G634" s="305"/>
      <c r="H634" s="305"/>
      <c r="I634" s="305"/>
      <c r="J634" s="305"/>
      <c r="K634" s="305"/>
      <c r="L634" s="305"/>
      <c r="M634" s="320"/>
    </row>
    <row r="635" spans="2:13" ht="13.5" thickBot="1" x14ac:dyDescent="0.25">
      <c r="B635" s="291"/>
      <c r="C635" s="305"/>
      <c r="D635" s="305"/>
      <c r="E635" s="305"/>
      <c r="F635" s="305"/>
      <c r="G635" s="305"/>
      <c r="H635" s="305"/>
      <c r="I635" s="305"/>
      <c r="J635" s="305"/>
      <c r="K635" s="305"/>
      <c r="L635" s="305"/>
      <c r="M635" s="320"/>
    </row>
    <row r="636" spans="2:13" ht="13.5" thickBot="1" x14ac:dyDescent="0.25">
      <c r="B636" s="295" t="s">
        <v>742</v>
      </c>
      <c r="C636" s="305"/>
      <c r="D636" s="305"/>
      <c r="E636" s="305"/>
      <c r="F636" s="305"/>
      <c r="G636" s="305"/>
      <c r="H636" s="305"/>
      <c r="I636" s="305"/>
      <c r="J636" s="305"/>
      <c r="K636" s="305"/>
      <c r="L636" s="305"/>
      <c r="M636" s="320"/>
    </row>
    <row r="637" spans="2:13" ht="13.5" thickBot="1" x14ac:dyDescent="0.25">
      <c r="B637" s="291"/>
      <c r="C637" s="305"/>
      <c r="D637" s="305"/>
      <c r="E637" s="305"/>
      <c r="F637" s="305"/>
      <c r="G637" s="305"/>
      <c r="H637" s="305"/>
      <c r="I637" s="305"/>
      <c r="J637" s="305"/>
      <c r="K637" s="305"/>
      <c r="L637" s="305"/>
      <c r="M637" s="320"/>
    </row>
    <row r="638" spans="2:13" ht="13.5" thickBot="1" x14ac:dyDescent="0.25">
      <c r="B638" s="296"/>
      <c r="C638" s="305"/>
      <c r="D638" s="305"/>
      <c r="E638" s="305"/>
      <c r="F638" s="305"/>
      <c r="G638" s="305"/>
      <c r="H638" s="305"/>
      <c r="I638" s="305"/>
      <c r="J638" s="305"/>
      <c r="K638" s="305"/>
      <c r="L638" s="305"/>
      <c r="M638" s="320"/>
    </row>
    <row r="639" spans="2:13" ht="13.5" thickBot="1" x14ac:dyDescent="0.25">
      <c r="B639" s="291"/>
      <c r="C639" s="305"/>
      <c r="D639" s="305"/>
      <c r="E639" s="305"/>
      <c r="F639" s="305"/>
      <c r="G639" s="305"/>
      <c r="H639" s="305"/>
      <c r="I639" s="305"/>
      <c r="J639" s="305"/>
      <c r="K639" s="305"/>
      <c r="L639" s="305"/>
      <c r="M639" s="320"/>
    </row>
    <row r="640" spans="2:13" ht="13.5" thickBot="1" x14ac:dyDescent="0.25">
      <c r="B640" s="291"/>
      <c r="C640" s="305"/>
      <c r="D640" s="305"/>
      <c r="E640" s="305"/>
      <c r="F640" s="305"/>
      <c r="G640" s="305"/>
      <c r="H640" s="305"/>
      <c r="I640" s="305"/>
      <c r="J640" s="305"/>
      <c r="K640" s="305"/>
      <c r="L640" s="305"/>
      <c r="M640" s="320"/>
    </row>
    <row r="641" spans="2:13" ht="15.75" thickBot="1" x14ac:dyDescent="0.25">
      <c r="B641" s="303" t="s">
        <v>1065</v>
      </c>
      <c r="C641" s="305"/>
      <c r="D641" s="305"/>
      <c r="E641" s="305"/>
      <c r="F641" s="305"/>
      <c r="G641" s="305"/>
      <c r="H641" s="305"/>
      <c r="I641" s="305"/>
      <c r="J641" s="305"/>
      <c r="K641" s="305"/>
      <c r="L641" s="305"/>
      <c r="M641" s="320"/>
    </row>
    <row r="642" spans="2:13" ht="13.5" thickBot="1" x14ac:dyDescent="0.25">
      <c r="B642" s="291"/>
      <c r="C642" s="305"/>
      <c r="D642" s="305"/>
      <c r="E642" s="305"/>
      <c r="F642" s="305"/>
      <c r="G642" s="305"/>
      <c r="H642" s="305"/>
      <c r="I642" s="305"/>
      <c r="J642" s="305"/>
      <c r="K642" s="305"/>
      <c r="L642" s="305"/>
      <c r="M642" s="320"/>
    </row>
    <row r="643" spans="2:13" ht="13.5" thickBot="1" x14ac:dyDescent="0.25">
      <c r="B643" s="295" t="s">
        <v>700</v>
      </c>
      <c r="C643" s="305"/>
      <c r="D643" s="305"/>
      <c r="E643" s="305"/>
      <c r="F643" s="305"/>
      <c r="G643" s="305"/>
      <c r="H643" s="305"/>
      <c r="I643" s="305"/>
      <c r="J643" s="305"/>
      <c r="K643" s="305"/>
      <c r="L643" s="305"/>
      <c r="M643" s="320"/>
    </row>
    <row r="644" spans="2:13" ht="13.5" thickBot="1" x14ac:dyDescent="0.25">
      <c r="B644" s="291"/>
      <c r="C644" s="305"/>
      <c r="D644" s="305"/>
      <c r="E644" s="305"/>
      <c r="F644" s="305"/>
      <c r="G644" s="305"/>
      <c r="H644" s="305"/>
      <c r="I644" s="305"/>
      <c r="J644" s="305"/>
      <c r="K644" s="305"/>
      <c r="L644" s="305"/>
      <c r="M644" s="320"/>
    </row>
    <row r="645" spans="2:13" ht="13.5" thickBot="1" x14ac:dyDescent="0.25">
      <c r="B645" s="295" t="s">
        <v>742</v>
      </c>
      <c r="C645" s="305"/>
      <c r="D645" s="305"/>
      <c r="E645" s="305"/>
      <c r="F645" s="305"/>
      <c r="G645" s="305"/>
      <c r="H645" s="305"/>
      <c r="I645" s="305"/>
      <c r="J645" s="305"/>
      <c r="K645" s="305"/>
      <c r="L645" s="305"/>
      <c r="M645" s="320"/>
    </row>
    <row r="646" spans="2:13" ht="13.5" thickBot="1" x14ac:dyDescent="0.25">
      <c r="B646" s="291"/>
      <c r="C646" s="305"/>
      <c r="D646" s="305"/>
      <c r="E646" s="305"/>
      <c r="F646" s="305"/>
      <c r="G646" s="305"/>
      <c r="H646" s="305"/>
      <c r="I646" s="305"/>
      <c r="J646" s="305"/>
      <c r="K646" s="305"/>
      <c r="L646" s="305"/>
      <c r="M646" s="320"/>
    </row>
    <row r="647" spans="2:13" ht="13.5" thickBot="1" x14ac:dyDescent="0.25">
      <c r="B647" s="296"/>
      <c r="C647" s="305"/>
      <c r="D647" s="305"/>
      <c r="E647" s="305"/>
      <c r="F647" s="305"/>
      <c r="G647" s="305"/>
      <c r="H647" s="305"/>
      <c r="I647" s="305"/>
      <c r="J647" s="305"/>
      <c r="K647" s="305"/>
      <c r="L647" s="305"/>
      <c r="M647" s="320"/>
    </row>
    <row r="648" spans="2:13" ht="13.5" thickBot="1" x14ac:dyDescent="0.25">
      <c r="B648" s="291"/>
      <c r="C648" s="305"/>
      <c r="D648" s="305"/>
      <c r="E648" s="305"/>
      <c r="F648" s="305"/>
      <c r="G648" s="305"/>
      <c r="H648" s="305"/>
      <c r="I648" s="305"/>
      <c r="J648" s="305"/>
      <c r="K648" s="305"/>
      <c r="L648" s="305"/>
      <c r="M648" s="320"/>
    </row>
    <row r="649" spans="2:13" ht="13.5" thickBot="1" x14ac:dyDescent="0.25">
      <c r="B649" s="291"/>
      <c r="C649" s="305"/>
      <c r="D649" s="305"/>
      <c r="E649" s="305"/>
      <c r="F649" s="305"/>
      <c r="G649" s="305"/>
      <c r="H649" s="305"/>
      <c r="I649" s="305"/>
      <c r="J649" s="305"/>
      <c r="K649" s="305"/>
      <c r="L649" s="305"/>
      <c r="M649" s="320"/>
    </row>
    <row r="650" spans="2:13" ht="15.75" thickBot="1" x14ac:dyDescent="0.25">
      <c r="B650" s="303" t="s">
        <v>1087</v>
      </c>
      <c r="C650" s="305"/>
      <c r="D650" s="305"/>
      <c r="E650" s="305"/>
      <c r="F650" s="305"/>
      <c r="G650" s="305"/>
      <c r="H650" s="305"/>
      <c r="I650" s="305"/>
      <c r="J650" s="305"/>
      <c r="K650" s="305"/>
      <c r="L650" s="305"/>
      <c r="M650" s="320"/>
    </row>
    <row r="651" spans="2:13" ht="13.5" thickBot="1" x14ac:dyDescent="0.25">
      <c r="B651" s="291"/>
      <c r="C651" s="305"/>
      <c r="D651" s="305"/>
      <c r="E651" s="305"/>
      <c r="F651" s="305"/>
      <c r="G651" s="305"/>
      <c r="H651" s="305"/>
      <c r="I651" s="305"/>
      <c r="J651" s="305"/>
      <c r="K651" s="305"/>
      <c r="L651" s="305"/>
      <c r="M651" s="320"/>
    </row>
    <row r="652" spans="2:13" ht="13.5" thickBot="1" x14ac:dyDescent="0.25">
      <c r="B652" s="296"/>
      <c r="C652" s="305"/>
      <c r="D652" s="305"/>
      <c r="E652" s="305"/>
      <c r="F652" s="305"/>
      <c r="G652" s="305"/>
      <c r="H652" s="305"/>
      <c r="I652" s="305"/>
      <c r="J652" s="305"/>
      <c r="K652" s="305"/>
      <c r="L652" s="305"/>
      <c r="M652" s="320"/>
    </row>
    <row r="653" spans="2:13" ht="13.5" thickBot="1" x14ac:dyDescent="0.25">
      <c r="B653" s="297"/>
      <c r="C653" s="307"/>
      <c r="D653" s="307"/>
      <c r="E653" s="307"/>
      <c r="F653" s="307"/>
      <c r="G653" s="307"/>
      <c r="H653" s="307"/>
      <c r="I653" s="307"/>
      <c r="J653" s="307"/>
      <c r="K653" s="307"/>
      <c r="L653" s="307"/>
      <c r="M653" s="321"/>
    </row>
    <row r="654" spans="2:13" ht="13.5" thickTop="1" x14ac:dyDescent="0.2"/>
    <row r="655" spans="2:13" ht="13.5" thickBot="1" x14ac:dyDescent="0.25"/>
    <row r="656" spans="2:13" ht="14.25" thickTop="1" thickBot="1" x14ac:dyDescent="0.25">
      <c r="B656" s="302"/>
      <c r="C656" s="309"/>
      <c r="D656" s="309"/>
      <c r="E656" s="309"/>
      <c r="F656" s="309"/>
      <c r="G656" s="309"/>
      <c r="H656" s="309"/>
      <c r="I656" s="309"/>
      <c r="J656" s="309"/>
      <c r="K656" s="309"/>
      <c r="L656" s="309"/>
      <c r="M656" s="322"/>
    </row>
    <row r="657" spans="2:13" ht="14.25" thickTop="1" thickBot="1" x14ac:dyDescent="0.25">
      <c r="B657" s="296"/>
      <c r="C657" s="305"/>
      <c r="D657" s="305"/>
      <c r="E657" s="305"/>
      <c r="F657" s="305"/>
      <c r="G657" s="305"/>
      <c r="H657" s="305"/>
      <c r="I657" s="305"/>
      <c r="J657" s="305"/>
      <c r="K657" s="305"/>
      <c r="L657" s="305"/>
      <c r="M657" s="320"/>
    </row>
    <row r="658" spans="2:13" ht="13.5" thickBot="1" x14ac:dyDescent="0.25">
      <c r="B658" s="291"/>
      <c r="C658" s="305"/>
      <c r="D658" s="305"/>
      <c r="E658" s="305"/>
      <c r="F658" s="305"/>
      <c r="G658" s="305"/>
      <c r="H658" s="305"/>
      <c r="I658" s="305"/>
      <c r="J658" s="305"/>
      <c r="K658" s="305"/>
      <c r="L658" s="305"/>
      <c r="M658" s="320"/>
    </row>
    <row r="659" spans="2:13" ht="13.5" thickBot="1" x14ac:dyDescent="0.25">
      <c r="B659" s="295" t="s">
        <v>700</v>
      </c>
      <c r="C659" s="305"/>
      <c r="D659" s="305"/>
      <c r="E659" s="305"/>
      <c r="F659" s="305"/>
      <c r="G659" s="305"/>
      <c r="H659" s="305"/>
      <c r="I659" s="305"/>
      <c r="J659" s="305"/>
      <c r="K659" s="305"/>
      <c r="L659" s="305"/>
      <c r="M659" s="320"/>
    </row>
    <row r="660" spans="2:13" ht="13.5" thickBot="1" x14ac:dyDescent="0.25">
      <c r="B660" s="291"/>
      <c r="C660" s="305"/>
      <c r="D660" s="305"/>
      <c r="E660" s="305"/>
      <c r="F660" s="305"/>
      <c r="G660" s="305"/>
      <c r="H660" s="305"/>
      <c r="I660" s="305"/>
      <c r="J660" s="305"/>
      <c r="K660" s="305"/>
      <c r="L660" s="305"/>
      <c r="M660" s="320"/>
    </row>
    <row r="661" spans="2:13" ht="13.5" thickBot="1" x14ac:dyDescent="0.25">
      <c r="B661" s="296"/>
      <c r="C661" s="305"/>
      <c r="D661" s="305"/>
      <c r="E661" s="305"/>
      <c r="F661" s="305"/>
      <c r="G661" s="305"/>
      <c r="H661" s="305"/>
      <c r="I661" s="305"/>
      <c r="J661" s="305"/>
      <c r="K661" s="305"/>
      <c r="L661" s="305"/>
      <c r="M661" s="320"/>
    </row>
    <row r="662" spans="2:13" ht="13.5" thickBot="1" x14ac:dyDescent="0.25">
      <c r="B662" s="291"/>
      <c r="C662" s="305"/>
      <c r="D662" s="305"/>
      <c r="E662" s="305"/>
      <c r="F662" s="305"/>
      <c r="G662" s="305"/>
      <c r="H662" s="305"/>
      <c r="I662" s="305"/>
      <c r="J662" s="305"/>
      <c r="K662" s="305"/>
      <c r="L662" s="305"/>
      <c r="M662" s="320"/>
    </row>
    <row r="663" spans="2:13" ht="13.5" thickBot="1" x14ac:dyDescent="0.25">
      <c r="B663" s="293"/>
      <c r="C663" s="307"/>
      <c r="D663" s="307"/>
      <c r="E663" s="307"/>
      <c r="F663" s="307"/>
      <c r="G663" s="307"/>
      <c r="H663" s="307"/>
      <c r="I663" s="307"/>
      <c r="J663" s="307"/>
      <c r="K663" s="307"/>
      <c r="L663" s="307"/>
      <c r="M663" s="321"/>
    </row>
    <row r="664" spans="2:13" ht="15.75" thickTop="1" x14ac:dyDescent="0.2">
      <c r="B664" s="289" t="s">
        <v>1129</v>
      </c>
    </row>
    <row r="665" spans="2:13" x14ac:dyDescent="0.2">
      <c r="B665" s="288"/>
    </row>
    <row r="666" spans="2:13" x14ac:dyDescent="0.2">
      <c r="B666" s="287" t="s">
        <v>700</v>
      </c>
    </row>
    <row r="667" spans="2:13" ht="13.5" thickBot="1" x14ac:dyDescent="0.25">
      <c r="B667" s="288"/>
    </row>
    <row r="668" spans="2:13" ht="14.25" thickTop="1" thickBot="1" x14ac:dyDescent="0.25">
      <c r="B668" s="298" t="s">
        <v>742</v>
      </c>
      <c r="C668" s="309"/>
      <c r="D668" s="309"/>
      <c r="E668" s="309"/>
      <c r="F668" s="309"/>
      <c r="G668" s="309"/>
      <c r="H668" s="309"/>
      <c r="I668" s="309"/>
      <c r="J668" s="309"/>
      <c r="K668" s="309"/>
      <c r="L668" s="309"/>
      <c r="M668" s="322"/>
    </row>
    <row r="669" spans="2:13" ht="14.25" thickTop="1" thickBot="1" x14ac:dyDescent="0.25">
      <c r="B669" s="293"/>
      <c r="C669" s="307"/>
      <c r="D669" s="307"/>
      <c r="E669" s="307"/>
      <c r="F669" s="307"/>
      <c r="G669" s="307"/>
      <c r="H669" s="307"/>
      <c r="I669" s="307"/>
      <c r="J669" s="307"/>
      <c r="K669" s="307"/>
      <c r="L669" s="307"/>
      <c r="M669" s="321"/>
    </row>
    <row r="670" spans="2:13" ht="13.5" thickTop="1" x14ac:dyDescent="0.2"/>
    <row r="671" spans="2:13" ht="13.5" thickBot="1" x14ac:dyDescent="0.25">
      <c r="B671" s="288"/>
    </row>
    <row r="672" spans="2:13" ht="14.25" thickTop="1" thickBot="1" x14ac:dyDescent="0.25">
      <c r="B672" s="299"/>
      <c r="C672" s="309"/>
      <c r="D672" s="309"/>
      <c r="E672" s="309"/>
      <c r="F672" s="309"/>
      <c r="G672" s="309"/>
      <c r="H672" s="309"/>
      <c r="I672" s="309"/>
      <c r="J672" s="309"/>
      <c r="K672" s="309"/>
      <c r="L672" s="309"/>
      <c r="M672" s="322"/>
    </row>
    <row r="673" spans="2:13" ht="16.5" thickTop="1" thickBot="1" x14ac:dyDescent="0.25">
      <c r="B673" s="324" t="s">
        <v>1155</v>
      </c>
      <c r="C673" s="307"/>
      <c r="D673" s="307"/>
      <c r="E673" s="307"/>
      <c r="F673" s="307"/>
      <c r="G673" s="307"/>
      <c r="H673" s="307"/>
      <c r="I673" s="307"/>
      <c r="J673" s="307"/>
      <c r="K673" s="307"/>
      <c r="L673" s="307"/>
      <c r="M673" s="321"/>
    </row>
    <row r="674" spans="2:13" ht="13.5" thickTop="1" x14ac:dyDescent="0.2">
      <c r="B674" s="288"/>
    </row>
    <row r="675" spans="2:13" x14ac:dyDescent="0.2">
      <c r="B675" s="287" t="s">
        <v>700</v>
      </c>
    </row>
    <row r="676" spans="2:13" x14ac:dyDescent="0.2">
      <c r="B676" s="288"/>
    </row>
    <row r="677" spans="2:13" x14ac:dyDescent="0.2">
      <c r="B677" s="287" t="s">
        <v>742</v>
      </c>
    </row>
    <row r="678" spans="2:13" x14ac:dyDescent="0.2">
      <c r="B678" s="288"/>
    </row>
    <row r="679" spans="2:13" ht="13.5" thickBot="1" x14ac:dyDescent="0.25"/>
    <row r="680" spans="2:13" ht="14.25" thickTop="1" thickBot="1" x14ac:dyDescent="0.25">
      <c r="B680" s="299"/>
      <c r="C680" s="309"/>
      <c r="D680" s="309"/>
      <c r="E680" s="309"/>
      <c r="F680" s="309"/>
      <c r="G680" s="309"/>
      <c r="H680" s="309"/>
      <c r="I680" s="309"/>
      <c r="J680" s="309"/>
      <c r="K680" s="309"/>
      <c r="L680" s="309"/>
      <c r="M680" s="322"/>
    </row>
    <row r="681" spans="2:13" ht="14.25" thickTop="1" thickBot="1" x14ac:dyDescent="0.25">
      <c r="B681" s="291"/>
      <c r="C681" s="305"/>
      <c r="D681" s="305"/>
      <c r="E681" s="305"/>
      <c r="F681" s="305"/>
      <c r="G681" s="305"/>
      <c r="H681" s="305"/>
      <c r="I681" s="305"/>
      <c r="J681" s="305"/>
      <c r="K681" s="305"/>
      <c r="L681" s="305"/>
      <c r="M681" s="320"/>
    </row>
    <row r="682" spans="2:13" ht="15.75" thickBot="1" x14ac:dyDescent="0.25">
      <c r="B682" s="303" t="s">
        <v>1177</v>
      </c>
      <c r="C682" s="305"/>
      <c r="D682" s="305"/>
      <c r="E682" s="305"/>
      <c r="F682" s="305"/>
      <c r="G682" s="305"/>
      <c r="H682" s="305"/>
      <c r="I682" s="305"/>
      <c r="J682" s="305"/>
      <c r="K682" s="305"/>
      <c r="L682" s="305"/>
      <c r="M682" s="320"/>
    </row>
    <row r="683" spans="2:13" ht="13.5" thickBot="1" x14ac:dyDescent="0.25">
      <c r="B683" s="291"/>
      <c r="C683" s="305"/>
      <c r="D683" s="305"/>
      <c r="E683" s="305"/>
      <c r="F683" s="305"/>
      <c r="G683" s="305"/>
      <c r="H683" s="305"/>
      <c r="I683" s="305"/>
      <c r="J683" s="305"/>
      <c r="K683" s="305"/>
      <c r="L683" s="305"/>
      <c r="M683" s="320"/>
    </row>
    <row r="684" spans="2:13" ht="13.5" thickBot="1" x14ac:dyDescent="0.25">
      <c r="B684" s="296"/>
      <c r="C684" s="305"/>
      <c r="D684" s="305"/>
      <c r="E684" s="305"/>
      <c r="F684" s="305"/>
      <c r="G684" s="305"/>
      <c r="H684" s="305"/>
      <c r="I684" s="305"/>
      <c r="J684" s="305"/>
      <c r="K684" s="305"/>
      <c r="L684" s="305"/>
      <c r="M684" s="320"/>
    </row>
    <row r="685" spans="2:13" ht="13.5" thickBot="1" x14ac:dyDescent="0.25">
      <c r="B685" s="296"/>
      <c r="C685" s="305"/>
      <c r="D685" s="305"/>
      <c r="E685" s="305"/>
      <c r="F685" s="305"/>
      <c r="G685" s="305"/>
      <c r="H685" s="305"/>
      <c r="I685" s="305"/>
      <c r="J685" s="305"/>
      <c r="K685" s="305"/>
      <c r="L685" s="305"/>
      <c r="M685" s="320"/>
    </row>
    <row r="686" spans="2:13" ht="13.5" thickBot="1" x14ac:dyDescent="0.25">
      <c r="B686" s="296"/>
      <c r="C686" s="305"/>
      <c r="D686" s="305"/>
      <c r="E686" s="305"/>
      <c r="F686" s="305"/>
      <c r="G686" s="305"/>
      <c r="H686" s="305"/>
      <c r="I686" s="305"/>
      <c r="J686" s="305"/>
      <c r="K686" s="305"/>
      <c r="L686" s="305"/>
      <c r="M686" s="320"/>
    </row>
    <row r="687" spans="2:13" ht="13.5" thickBot="1" x14ac:dyDescent="0.25">
      <c r="B687" s="296"/>
      <c r="C687" s="305"/>
      <c r="D687" s="305"/>
      <c r="E687" s="305"/>
      <c r="F687" s="305"/>
      <c r="G687" s="305"/>
      <c r="H687" s="305"/>
      <c r="I687" s="305"/>
      <c r="J687" s="305"/>
      <c r="K687" s="305"/>
      <c r="L687" s="305"/>
      <c r="M687" s="320"/>
    </row>
    <row r="688" spans="2:13" ht="13.5" thickBot="1" x14ac:dyDescent="0.25">
      <c r="B688" s="296"/>
      <c r="C688" s="305"/>
      <c r="D688" s="305"/>
      <c r="E688" s="305"/>
      <c r="F688" s="305"/>
      <c r="G688" s="305"/>
      <c r="H688" s="305"/>
      <c r="I688" s="305"/>
      <c r="J688" s="305"/>
      <c r="K688" s="305"/>
      <c r="L688" s="305"/>
      <c r="M688" s="320"/>
    </row>
    <row r="689" spans="2:13" ht="13.5" thickBot="1" x14ac:dyDescent="0.25">
      <c r="B689" s="296"/>
      <c r="C689" s="305"/>
      <c r="D689" s="305"/>
      <c r="E689" s="305"/>
      <c r="F689" s="305"/>
      <c r="G689" s="305"/>
      <c r="H689" s="305"/>
      <c r="I689" s="305"/>
      <c r="J689" s="305"/>
      <c r="K689" s="305"/>
      <c r="L689" s="305"/>
      <c r="M689" s="320"/>
    </row>
    <row r="690" spans="2:13" ht="13.5" thickBot="1" x14ac:dyDescent="0.25">
      <c r="B690" s="296"/>
      <c r="C690" s="305"/>
      <c r="D690" s="305"/>
      <c r="E690" s="305"/>
      <c r="F690" s="305"/>
      <c r="G690" s="305"/>
      <c r="H690" s="305"/>
      <c r="I690" s="305"/>
      <c r="J690" s="305"/>
      <c r="K690" s="305"/>
      <c r="L690" s="305"/>
      <c r="M690" s="320"/>
    </row>
    <row r="691" spans="2:13" ht="13.5" thickBot="1" x14ac:dyDescent="0.25">
      <c r="B691" s="296"/>
      <c r="C691" s="305"/>
      <c r="D691" s="305"/>
      <c r="E691" s="305"/>
      <c r="F691" s="305"/>
      <c r="G691" s="305"/>
      <c r="H691" s="305"/>
      <c r="I691" s="305"/>
      <c r="J691" s="305"/>
      <c r="K691" s="305"/>
      <c r="L691" s="305"/>
      <c r="M691" s="320"/>
    </row>
    <row r="692" spans="2:13" ht="13.5" thickBot="1" x14ac:dyDescent="0.25">
      <c r="B692" s="296"/>
      <c r="C692" s="305"/>
      <c r="D692" s="305"/>
      <c r="E692" s="305"/>
      <c r="F692" s="305"/>
      <c r="G692" s="305"/>
      <c r="H692" s="305"/>
      <c r="I692" s="305"/>
      <c r="J692" s="305"/>
      <c r="K692" s="305"/>
      <c r="L692" s="305"/>
      <c r="M692" s="320"/>
    </row>
    <row r="693" spans="2:13" ht="13.5" thickBot="1" x14ac:dyDescent="0.25">
      <c r="B693" s="291"/>
      <c r="C693" s="305"/>
      <c r="D693" s="305"/>
      <c r="E693" s="305"/>
      <c r="F693" s="305"/>
      <c r="G693" s="305"/>
      <c r="H693" s="305"/>
      <c r="I693" s="305"/>
      <c r="J693" s="305"/>
      <c r="K693" s="305"/>
      <c r="L693" s="305"/>
      <c r="M693" s="320"/>
    </row>
    <row r="694" spans="2:13" ht="13.5" thickBot="1" x14ac:dyDescent="0.25">
      <c r="B694" s="295" t="s">
        <v>700</v>
      </c>
      <c r="C694" s="305"/>
      <c r="D694" s="305"/>
      <c r="E694" s="305"/>
      <c r="F694" s="305"/>
      <c r="G694" s="305"/>
      <c r="H694" s="305"/>
      <c r="I694" s="305"/>
      <c r="J694" s="305"/>
      <c r="K694" s="305"/>
      <c r="L694" s="305"/>
      <c r="M694" s="320"/>
    </row>
    <row r="695" spans="2:13" ht="13.5" thickBot="1" x14ac:dyDescent="0.25">
      <c r="B695" s="291"/>
      <c r="C695" s="305"/>
      <c r="D695" s="305"/>
      <c r="E695" s="305"/>
      <c r="F695" s="305"/>
      <c r="G695" s="305"/>
      <c r="H695" s="305"/>
      <c r="I695" s="305"/>
      <c r="J695" s="305"/>
      <c r="K695" s="305"/>
      <c r="L695" s="305"/>
      <c r="M695" s="320"/>
    </row>
    <row r="696" spans="2:13" ht="13.5" thickBot="1" x14ac:dyDescent="0.25">
      <c r="B696" s="291"/>
      <c r="C696" s="305"/>
      <c r="D696" s="305"/>
      <c r="E696" s="305"/>
      <c r="F696" s="305"/>
      <c r="G696" s="305"/>
      <c r="H696" s="305"/>
      <c r="I696" s="305"/>
      <c r="J696" s="305"/>
      <c r="K696" s="305"/>
      <c r="L696" s="305"/>
      <c r="M696" s="320"/>
    </row>
    <row r="697" spans="2:13" ht="15.75" thickBot="1" x14ac:dyDescent="0.25">
      <c r="B697" s="303" t="s">
        <v>1193</v>
      </c>
      <c r="C697" s="305"/>
      <c r="D697" s="305"/>
      <c r="E697" s="305"/>
      <c r="F697" s="305"/>
      <c r="G697" s="305"/>
      <c r="H697" s="305"/>
      <c r="I697" s="305"/>
      <c r="J697" s="305"/>
      <c r="K697" s="305"/>
      <c r="L697" s="305"/>
      <c r="M697" s="320"/>
    </row>
    <row r="698" spans="2:13" ht="13.5" thickBot="1" x14ac:dyDescent="0.25">
      <c r="B698" s="291"/>
      <c r="C698" s="305"/>
      <c r="D698" s="305"/>
      <c r="E698" s="305"/>
      <c r="F698" s="305"/>
      <c r="G698" s="305"/>
      <c r="H698" s="305"/>
      <c r="I698" s="305"/>
      <c r="J698" s="305"/>
      <c r="K698" s="305"/>
      <c r="L698" s="305"/>
      <c r="M698" s="320"/>
    </row>
    <row r="699" spans="2:13" ht="13.5" thickBot="1" x14ac:dyDescent="0.25">
      <c r="B699" s="295" t="s">
        <v>700</v>
      </c>
      <c r="C699" s="305"/>
      <c r="D699" s="305"/>
      <c r="E699" s="305"/>
      <c r="F699" s="305"/>
      <c r="G699" s="305"/>
      <c r="H699" s="305"/>
      <c r="I699" s="305"/>
      <c r="J699" s="305"/>
      <c r="K699" s="305"/>
      <c r="L699" s="305"/>
      <c r="M699" s="320"/>
    </row>
    <row r="700" spans="2:13" ht="13.5" thickBot="1" x14ac:dyDescent="0.25">
      <c r="B700" s="291"/>
      <c r="C700" s="305"/>
      <c r="D700" s="305"/>
      <c r="E700" s="305"/>
      <c r="F700" s="305"/>
      <c r="G700" s="305"/>
      <c r="H700" s="305"/>
      <c r="I700" s="305"/>
      <c r="J700" s="305"/>
      <c r="K700" s="305"/>
      <c r="L700" s="305"/>
      <c r="M700" s="320"/>
    </row>
    <row r="701" spans="2:13" ht="13.5" thickBot="1" x14ac:dyDescent="0.25">
      <c r="B701" s="295" t="s">
        <v>742</v>
      </c>
      <c r="C701" s="305"/>
      <c r="D701" s="305"/>
      <c r="E701" s="305"/>
      <c r="F701" s="305"/>
      <c r="G701" s="305"/>
      <c r="H701" s="305"/>
      <c r="I701" s="305"/>
      <c r="J701" s="305"/>
      <c r="K701" s="305"/>
      <c r="L701" s="305"/>
      <c r="M701" s="320"/>
    </row>
    <row r="702" spans="2:13" ht="13.5" thickBot="1" x14ac:dyDescent="0.25">
      <c r="B702" s="291"/>
      <c r="C702" s="305"/>
      <c r="D702" s="305"/>
      <c r="E702" s="305"/>
      <c r="F702" s="305"/>
      <c r="G702" s="305"/>
      <c r="H702" s="305"/>
      <c r="I702" s="305"/>
      <c r="J702" s="305"/>
      <c r="K702" s="305"/>
      <c r="L702" s="305"/>
      <c r="M702" s="320"/>
    </row>
    <row r="703" spans="2:13" ht="15.75" thickBot="1" x14ac:dyDescent="0.25">
      <c r="B703" s="303" t="s">
        <v>1220</v>
      </c>
      <c r="C703" s="305"/>
      <c r="D703" s="305"/>
      <c r="E703" s="305"/>
      <c r="F703" s="305"/>
      <c r="G703" s="305"/>
      <c r="H703" s="305"/>
      <c r="I703" s="305"/>
      <c r="J703" s="305"/>
      <c r="K703" s="305"/>
      <c r="L703" s="305"/>
      <c r="M703" s="320"/>
    </row>
    <row r="704" spans="2:13" ht="13.5" thickBot="1" x14ac:dyDescent="0.25">
      <c r="B704" s="291"/>
      <c r="C704" s="305"/>
      <c r="D704" s="305"/>
      <c r="E704" s="305"/>
      <c r="F704" s="305"/>
      <c r="G704" s="305"/>
      <c r="H704" s="305"/>
      <c r="I704" s="305"/>
      <c r="J704" s="305"/>
      <c r="K704" s="305"/>
      <c r="L704" s="305"/>
      <c r="M704" s="320"/>
    </row>
    <row r="705" spans="2:13" ht="13.5" thickBot="1" x14ac:dyDescent="0.25">
      <c r="B705" s="295" t="s">
        <v>700</v>
      </c>
      <c r="C705" s="305"/>
      <c r="D705" s="305"/>
      <c r="E705" s="305"/>
      <c r="F705" s="305"/>
      <c r="G705" s="305"/>
      <c r="H705" s="305"/>
      <c r="I705" s="305"/>
      <c r="J705" s="305"/>
      <c r="K705" s="305"/>
      <c r="L705" s="305"/>
      <c r="M705" s="320"/>
    </row>
    <row r="706" spans="2:13" ht="13.5" thickBot="1" x14ac:dyDescent="0.25">
      <c r="B706" s="291"/>
      <c r="C706" s="305"/>
      <c r="D706" s="305"/>
      <c r="E706" s="305"/>
      <c r="F706" s="305"/>
      <c r="G706" s="305"/>
      <c r="H706" s="305"/>
      <c r="I706" s="305"/>
      <c r="J706" s="305"/>
      <c r="K706" s="305"/>
      <c r="L706" s="305"/>
      <c r="M706" s="320"/>
    </row>
    <row r="707" spans="2:13" ht="13.5" thickBot="1" x14ac:dyDescent="0.25">
      <c r="B707" s="295" t="s">
        <v>742</v>
      </c>
      <c r="C707" s="305"/>
      <c r="D707" s="305"/>
      <c r="E707" s="305"/>
      <c r="F707" s="305"/>
      <c r="G707" s="305"/>
      <c r="H707" s="305"/>
      <c r="I707" s="305"/>
      <c r="J707" s="305"/>
      <c r="K707" s="305"/>
      <c r="L707" s="305"/>
      <c r="M707" s="320"/>
    </row>
    <row r="708" spans="2:13" ht="13.5" thickBot="1" x14ac:dyDescent="0.25">
      <c r="B708" s="291"/>
      <c r="C708" s="305"/>
      <c r="D708" s="305"/>
      <c r="E708" s="305"/>
      <c r="F708" s="305"/>
      <c r="G708" s="305"/>
      <c r="H708" s="305"/>
      <c r="I708" s="305"/>
      <c r="J708" s="305"/>
      <c r="K708" s="305"/>
      <c r="L708" s="305"/>
      <c r="M708" s="320"/>
    </row>
    <row r="709" spans="2:13" ht="13.5" thickBot="1" x14ac:dyDescent="0.25">
      <c r="B709" s="293"/>
      <c r="C709" s="307"/>
      <c r="D709" s="307"/>
      <c r="E709" s="307"/>
      <c r="F709" s="307"/>
      <c r="G709" s="307"/>
      <c r="H709" s="307"/>
      <c r="I709" s="307"/>
      <c r="J709" s="307"/>
      <c r="K709" s="307"/>
      <c r="L709" s="307"/>
      <c r="M709" s="321"/>
    </row>
    <row r="710" spans="2:13" ht="13.5" thickTop="1" x14ac:dyDescent="0.2">
      <c r="B710" s="288"/>
    </row>
    <row r="711" spans="2:13" ht="15.75" thickBot="1" x14ac:dyDescent="0.25">
      <c r="B711" s="289" t="s">
        <v>1222</v>
      </c>
    </row>
    <row r="712" spans="2:13" ht="14.25" thickTop="1" thickBot="1" x14ac:dyDescent="0.25">
      <c r="B712" s="299"/>
      <c r="C712" s="309"/>
      <c r="D712" s="309"/>
      <c r="E712" s="309"/>
      <c r="F712" s="309"/>
      <c r="G712" s="309"/>
      <c r="H712" s="309"/>
      <c r="I712" s="309"/>
      <c r="J712" s="309"/>
      <c r="K712" s="309"/>
      <c r="L712" s="309"/>
      <c r="M712" s="322"/>
    </row>
    <row r="713" spans="2:13" ht="14.25" thickTop="1" thickBot="1" x14ac:dyDescent="0.25">
      <c r="B713" s="301" t="s">
        <v>700</v>
      </c>
      <c r="C713" s="307"/>
      <c r="D713" s="307"/>
      <c r="E713" s="307"/>
      <c r="F713" s="307"/>
      <c r="G713" s="307"/>
      <c r="H713" s="307"/>
      <c r="I713" s="307"/>
      <c r="J713" s="307"/>
      <c r="K713" s="307"/>
      <c r="L713" s="307"/>
      <c r="M713" s="321"/>
    </row>
    <row r="714" spans="2:13" ht="13.5" thickTop="1" x14ac:dyDescent="0.2">
      <c r="B714" s="288"/>
    </row>
    <row r="715" spans="2:13" x14ac:dyDescent="0.2">
      <c r="B715" s="287" t="s">
        <v>742</v>
      </c>
    </row>
    <row r="716" spans="2:13" ht="13.5" thickBot="1" x14ac:dyDescent="0.25">
      <c r="B716" s="288"/>
    </row>
    <row r="717" spans="2:13" ht="14.25" thickTop="1" thickBot="1" x14ac:dyDescent="0.25">
      <c r="B717" s="299"/>
      <c r="C717" s="309"/>
      <c r="D717" s="309"/>
      <c r="E717" s="309"/>
      <c r="F717" s="309"/>
      <c r="G717" s="309"/>
      <c r="H717" s="309"/>
      <c r="I717" s="309"/>
      <c r="J717" s="309"/>
      <c r="K717" s="309"/>
      <c r="L717" s="309"/>
      <c r="M717" s="322"/>
    </row>
    <row r="718" spans="2:13" ht="14.25" thickTop="1" thickBot="1" x14ac:dyDescent="0.25">
      <c r="B718" s="301" t="s">
        <v>700</v>
      </c>
      <c r="C718" s="307"/>
      <c r="D718" s="307"/>
      <c r="E718" s="307"/>
      <c r="F718" s="307"/>
      <c r="G718" s="307"/>
      <c r="H718" s="307"/>
      <c r="I718" s="307"/>
      <c r="J718" s="307"/>
      <c r="K718" s="307"/>
      <c r="L718" s="307"/>
      <c r="M718" s="321"/>
    </row>
    <row r="719" spans="2:13" ht="13.5" thickTop="1" x14ac:dyDescent="0.2">
      <c r="B719" s="288"/>
    </row>
  </sheetData>
  <sortState xmlns:xlrd2="http://schemas.microsoft.com/office/spreadsheetml/2017/richdata2" ref="A1:M737">
    <sortCondition descending="1" ref="F1:F737"/>
  </sortState>
  <hyperlinks>
    <hyperlink ref="D157" r:id="rId1" display="http://www.pesiksenmaailma.fi/index.php/component/tilastot/?view=ottelu&amp;otteluid=58619" xr:uid="{C3E44461-658B-4AB2-8D6F-571B7AA4D9F3}"/>
    <hyperlink ref="D260" r:id="rId2" display="http://www.pesiksenmaailma.fi/index.php/component/tilastot/?view=ottelu&amp;otteluid=58623" xr:uid="{EFDE87B4-CE82-48EF-9EF0-27F7ED7125D4}"/>
    <hyperlink ref="D108" r:id="rId3" display="http://www.pesiksenmaailma.fi/index.php/component/tilastot/?view=ottelu&amp;otteluid=58628" xr:uid="{84D2D3B1-3F72-481B-BB3E-2B3180F98E85}"/>
    <hyperlink ref="D353" r:id="rId4" display="http://www.pesiksenmaailma.fi/index.php/component/tilastot/?view=ottelu&amp;otteluid=58636" xr:uid="{3F1B414C-CDAB-4463-A6A6-74E29CE1E671}"/>
    <hyperlink ref="D198" r:id="rId5" display="http://www.pesiksenmaailma.fi/index.php/component/tilastot/?view=ottelu&amp;otteluid=58645" xr:uid="{D8B48206-F0CE-4879-8F1C-B185D7EB63E8}"/>
    <hyperlink ref="D316" r:id="rId6" display="http://www.pesiksenmaailma.fi/index.php/component/tilastot/?view=ottelu&amp;otteluid=58648" xr:uid="{4DD4EAA6-0C26-4865-8895-DC8BDB931EA6}"/>
    <hyperlink ref="D219" r:id="rId7" display="http://www.pesiksenmaailma.fi/index.php/component/tilastot/?view=ottelu&amp;otteluid=58652" xr:uid="{DEBE03C7-C896-4B42-87E1-CCC0D53A1C7A}"/>
    <hyperlink ref="D470" r:id="rId8" display="http://www.pesiksenmaailma.fi/index.php/component/tilastot/?view=ottelu&amp;otteluid=58659" xr:uid="{1D714E64-8F74-44B5-A859-790B40A2A714}"/>
    <hyperlink ref="D200" r:id="rId9" display="http://www.pesiksenmaailma.fi/index.php/component/tilastot/?view=ottelu&amp;otteluid=58664" xr:uid="{D780C54B-C7DD-4573-9C0D-8E85572A9A3C}"/>
    <hyperlink ref="D501" r:id="rId10" display="http://www.pesiksenmaailma.fi/index.php/component/tilastot/?view=ottelu&amp;otteluid=58672" xr:uid="{19C09FE4-0F08-4956-BC19-FFA1DBD24C56}"/>
    <hyperlink ref="D56" r:id="rId11" display="http://www.pesiksenmaailma.fi/index.php/component/tilastot/?view=ottelu&amp;otteluid=58679" xr:uid="{B5E5A903-2F17-4FA1-817A-05F7B577F650}"/>
    <hyperlink ref="D146" r:id="rId12" display="http://www.pesiksenmaailma.fi/index.php/component/tilastot/?view=ottelu&amp;otteluid=58688" xr:uid="{1E3F99D9-3609-4369-A86F-6CFF77BEAAB0}"/>
    <hyperlink ref="D114" r:id="rId13" display="http://www.pesiksenmaailma.fi/index.php/component/tilastot/?view=ottelu&amp;otteluid=58693" xr:uid="{09F98962-40D7-4916-9310-29D8D54AFEB7}"/>
    <hyperlink ref="D222" r:id="rId14" display="http://www.pesiksenmaailma.fi/index.php/component/tilastot/?view=ottelu&amp;otteluid=58703" xr:uid="{B557F6DC-938B-4687-8E5B-6488528B5019}"/>
    <hyperlink ref="D435" r:id="rId15" display="http://www.pesiksenmaailma.fi/index.php/component/tilastot/?view=ottelu&amp;otteluid=58706" xr:uid="{ABCBCA76-5344-4FE2-90F3-4B1DCD4E102C}"/>
    <hyperlink ref="D40" r:id="rId16" display="http://www.pesiksenmaailma.fi/index.php/component/tilastot/?view=ottelu&amp;otteluid=58718" xr:uid="{6E2150D7-D081-408E-86F0-36249A3A50EF}"/>
    <hyperlink ref="D43" r:id="rId17" display="http://www.pesiksenmaailma.fi/index.php/component/tilastot/?view=ottelu&amp;otteluid=58722" xr:uid="{C0F6D6EB-97B9-465D-BF79-456F647030D3}"/>
    <hyperlink ref="D493" r:id="rId18" display="http://www.pesiksenmaailma.fi/index.php/component/tilastot/?view=ottelu&amp;otteluid=58730" xr:uid="{CD765D9A-5B95-4B98-9C6D-FDE5BF1DB7C3}"/>
    <hyperlink ref="D133" r:id="rId19" display="http://www.pesiksenmaailma.fi/index.php/component/tilastot/?view=ottelu&amp;otteluid=58736" xr:uid="{9E606132-AB7E-4712-B007-5F58DB6BFBC3}"/>
    <hyperlink ref="D351" r:id="rId20" display="http://www.pesiksenmaailma.fi/index.php/component/tilastot/?view=ottelu&amp;otteluid=58742" xr:uid="{0574DF87-3BAE-4E02-81E3-E13BC973E263}"/>
    <hyperlink ref="D77" r:id="rId21" display="http://www.pesiksenmaailma.fi/index.php/component/tilastot/?view=ottelu&amp;otteluid=58745" xr:uid="{273D8DA8-A838-4E73-BE04-88F13D02BE35}"/>
    <hyperlink ref="D22" r:id="rId22" display="http://www.pesiksenmaailma.fi/index.php/component/tilastot/?view=ottelu&amp;otteluid=58752" xr:uid="{7DC7D2EE-1898-4BD5-920C-316E4F99E1D1}"/>
    <hyperlink ref="D399" r:id="rId23" display="http://www.pesiksenmaailma.fi/index.php/component/tilastot/?view=ottelu&amp;otteluid=58756" xr:uid="{82A94443-75C5-4DF2-A269-B67C7CE9B2DC}"/>
    <hyperlink ref="D42" r:id="rId24" display="http://www.pesiksenmaailma.fi/index.php/component/tilastot/?view=ottelu&amp;otteluid=58761" xr:uid="{0CFB9073-650A-4796-9216-C9543A84C749}"/>
    <hyperlink ref="D91" r:id="rId25" display="http://www.pesiksenmaailma.fi/index.php/component/tilastot/?view=ottelu&amp;otteluid=58767" xr:uid="{538462AB-C560-42AD-ADB7-5CDA6F683BD8}"/>
    <hyperlink ref="D497" r:id="rId26" display="http://www.pesiksenmaailma.fi/index.php/component/tilastot/?view=ottelu&amp;otteluid=58774" xr:uid="{1F7D5B4B-FA8E-47CB-9BC5-39E3CA8A6B25}"/>
    <hyperlink ref="D134" r:id="rId27" display="http://www.pesiksenmaailma.fi/index.php/component/tilastot/?view=ottelu&amp;otteluid=58779" xr:uid="{9F1F0CD1-9F94-40CE-946C-4C11808C1BE7}"/>
    <hyperlink ref="D147" r:id="rId28" display="http://www.pesiksenmaailma.fi/index.php/component/tilastot/?view=ottelu&amp;otteluid=58790" xr:uid="{B7791C4E-5E98-437B-8E7F-D285E9245667}"/>
    <hyperlink ref="D258" r:id="rId29" display="http://www.pesiksenmaailma.fi/index.php/component/tilastot/?view=ottelu&amp;otteluid=42416" xr:uid="{0588CBF4-FB86-463D-BC54-05F28525298B}"/>
    <hyperlink ref="D335" r:id="rId30" display="http://www.pesiksenmaailma.fi/index.php/component/tilastot/?view=ottelu&amp;otteluid=42425" xr:uid="{011F7AF4-0183-48DE-A5C4-9B38578EB675}"/>
    <hyperlink ref="D477" r:id="rId31" display="http://www.pesiksenmaailma.fi/index.php/component/tilastot/?view=ottelu&amp;otteluid=42429" xr:uid="{F1184D2E-7A2D-40DB-A892-7FF4DF178B05}"/>
    <hyperlink ref="D275" r:id="rId32" display="http://www.pesiksenmaailma.fi/index.php/component/tilastot/?view=ottelu&amp;otteluid=42437" xr:uid="{C044B85A-4310-4005-9E02-87F9D9E211E8}"/>
    <hyperlink ref="D475" r:id="rId33" display="http://www.pesiksenmaailma.fi/index.php/component/tilastot/?view=ottelu&amp;otteluid=42444" xr:uid="{9163CED8-6929-40AE-AF24-48931835640C}"/>
    <hyperlink ref="D199" r:id="rId34" display="http://www.pesiksenmaailma.fi/index.php/component/tilastot/?view=ottelu&amp;otteluid=42452" xr:uid="{44EBC0DB-6359-47A6-8ED8-34B7A2F7FF42}"/>
    <hyperlink ref="D544" r:id="rId35" display="http://www.pesiksenmaailma.fi/index.php/component/tilastot/?view=ottelu&amp;otteluid=42456" xr:uid="{1DF4E15D-63E6-4B87-A0AD-DC7A6A092DAF}"/>
    <hyperlink ref="D234" r:id="rId36" display="http://www.pesiksenmaailma.fi/index.php/component/tilastot/?view=ottelu&amp;otteluid=42498" xr:uid="{A8DCABAA-007E-4A4E-9283-FC65C03DAD76}"/>
    <hyperlink ref="D180" r:id="rId37" display="http://www.pesiksenmaailma.fi/index.php/component/tilastot/?view=ottelu&amp;otteluid=42500" xr:uid="{E05C0A4F-0711-4B9B-8C99-83AF304B9A66}"/>
    <hyperlink ref="D78" r:id="rId38" display="http://www.pesiksenmaailma.fi/index.php/component/tilastot/?view=ottelu&amp;otteluid=42511" xr:uid="{5F6D62F1-70B4-4999-8FFA-569BE7695CBA}"/>
    <hyperlink ref="D169" r:id="rId39" display="http://www.pesiksenmaailma.fi/index.php/component/tilastot/?view=ottelu&amp;otteluid=42516" xr:uid="{94296575-FDF9-4F80-97ED-0FF69F5E82E6}"/>
    <hyperlink ref="D298" r:id="rId40" display="http://www.pesiksenmaailma.fi/index.php/component/tilastot/?view=ottelu&amp;otteluid=42529" xr:uid="{719F011A-5B8F-4703-8DAD-A248E94A83F1}"/>
    <hyperlink ref="D550" r:id="rId41" display="http://www.pesiksenmaailma.fi/index.php/component/tilastot/?view=ottelu&amp;otteluid=42535" xr:uid="{4A6CAE4C-6B2C-4350-8BA7-E7E23C8BA23F}"/>
    <hyperlink ref="D317" r:id="rId42" display="http://www.pesiksenmaailma.fi/index.php/component/tilastot/?view=ottelu&amp;otteluid=42539" xr:uid="{13F8B3EE-D87A-40B0-811F-978B9DD2B33B}"/>
    <hyperlink ref="D254" r:id="rId43" display="http://www.pesiksenmaailma.fi/index.php/component/tilastot/?view=ottelu&amp;otteluid=42542" xr:uid="{647E6B84-A8C2-4C6D-BE56-96CDD1008563}"/>
    <hyperlink ref="D532" r:id="rId44" display="http://www.pesiksenmaailma.fi/index.php/component/tilastot/?view=ottelu&amp;otteluid=42549" xr:uid="{78DFFBF0-0CBC-43A4-B4B4-EE2173E049E4}"/>
    <hyperlink ref="D178" r:id="rId45" display="http://www.pesiksenmaailma.fi/index.php/component/tilastot/?view=ottelu&amp;otteluid=42554" xr:uid="{805B3F82-A726-4965-8D47-0C2DCC69E1A0}"/>
    <hyperlink ref="D513" r:id="rId46" display="http://www.pesiksenmaailma.fi/index.php/component/tilastot/?view=ottelu&amp;otteluid=42562" xr:uid="{5CD31DEC-021A-48A0-A426-99DA2E43C11B}"/>
    <hyperlink ref="D545" r:id="rId47" display="http://www.pesiksenmaailma.fi/index.php/component/tilastot/?view=ottelu&amp;otteluid=42563" xr:uid="{7AEE7797-5871-4B0E-AF0E-6FC4A40C5E4F}"/>
    <hyperlink ref="D28" r:id="rId48" display="http://www.pesiksenmaailma.fi/index.php/component/tilastot/?view=ottelu&amp;otteluid=42572" xr:uid="{C7CCD441-99BF-42C8-854C-0D0A967E9650}"/>
    <hyperlink ref="D95" r:id="rId49" display="http://www.pesiksenmaailma.fi/index.php/component/tilastot/?view=ottelu&amp;otteluid=42574" xr:uid="{0C943BD0-2946-404F-AFCE-CF642EE3AE33}"/>
    <hyperlink ref="D201" r:id="rId50" display="http://www.pesiksenmaailma.fi/index.php/component/tilastot/?view=ottelu&amp;otteluid=42580" xr:uid="{215CBF1B-F352-4A46-84BD-25EE8E6FB93C}"/>
    <hyperlink ref="D125" r:id="rId51" display="http://www.pesiksenmaailma.fi/index.php/component/tilastot/?view=ottelu&amp;otteluid=42591" xr:uid="{DCED2356-B727-4FA1-B0AF-C0ECC818034C}"/>
    <hyperlink ref="D327" r:id="rId52" display="http://www.pesiksenmaailma.fi/index.php/component/tilastot/?view=ottelu&amp;otteluid=42597" xr:uid="{0B59D381-6238-4D17-A1AA-3EC8166C51A0}"/>
    <hyperlink ref="D39" r:id="rId53" display="http://www.pesiksenmaailma.fi/index.php/component/tilastot/?view=ottelu&amp;otteluid=42602" xr:uid="{FD1B05D7-8B76-4F3E-8FE0-F5E4C3642445}"/>
    <hyperlink ref="D539" r:id="rId54" display="http://www.pesiksenmaailma.fi/index.php/component/tilastot/?view=ottelu&amp;otteluid=39533" xr:uid="{82FF1501-6324-4811-B2DF-890B3BA2D7A6}"/>
    <hyperlink ref="D352" r:id="rId55" display="http://www.pesiksenmaailma.fi/index.php/component/tilastot/?view=ottelu&amp;otteluid=39541" xr:uid="{62B14DA5-1699-411A-88DA-F3BFE6592BA7}"/>
    <hyperlink ref="D242" r:id="rId56" display="http://www.pesiksenmaailma.fi/index.php/component/tilastot/?view=ottelu&amp;otteluid=39545" xr:uid="{2DB241C2-7361-4D4E-BBD1-E219901996AA}"/>
    <hyperlink ref="D167" r:id="rId57" display="http://www.pesiksenmaailma.fi/index.php/component/tilastot/?view=ottelu&amp;otteluid=39558" xr:uid="{B7FA9B23-99D3-4A16-B5F7-65C4492AA973}"/>
    <hyperlink ref="D409" r:id="rId58" display="http://www.pesiksenmaailma.fi/index.php/component/tilastot/?view=ottelu&amp;otteluid=39562" xr:uid="{2509FB6D-C7A5-4AE4-92C1-DD51B3E4A5D3}"/>
    <hyperlink ref="D538" r:id="rId59" display="http://www.pesiksenmaailma.fi/index.php/component/tilastot/?view=ottelu&amp;otteluid=39571" xr:uid="{F70BA00E-9597-49E5-96A8-F7FAB847C9B1}"/>
    <hyperlink ref="D283" r:id="rId60" display="http://www.pesiksenmaailma.fi/index.php/component/tilastot/?view=ottelu&amp;otteluid=39575" xr:uid="{BECE8AFD-CAA0-48CE-8865-ACDD3FBBFF52}"/>
    <hyperlink ref="D377" r:id="rId61" display="http://www.pesiksenmaailma.fi/index.php/component/tilastot/?view=ottelu&amp;otteluid=39584" xr:uid="{142352C3-5B08-4AFE-83FE-AC99093B81DE}"/>
    <hyperlink ref="D331" r:id="rId62" display="http://www.pesiksenmaailma.fi/index.php/component/tilastot/?view=ottelu&amp;otteluid=39528" xr:uid="{24F855F3-7F43-4318-8A04-41C4FA837F21}"/>
    <hyperlink ref="D120" r:id="rId63" display="http://www.pesiksenmaailma.fi/index.php/component/tilastot/?view=ottelu&amp;otteluid=39600" xr:uid="{0AE139C8-988F-47E5-9D0E-F411100D3A61}"/>
    <hyperlink ref="D182" r:id="rId64" display="http://www.pesiksenmaailma.fi/index.php/component/tilastot/?view=ottelu&amp;otteluid=39609" xr:uid="{6D9157F7-A1B0-4916-A5F5-9288B7EA6CCA}"/>
    <hyperlink ref="D195" r:id="rId65" display="http://www.pesiksenmaailma.fi/index.php/component/tilastot/?view=ottelu&amp;otteluid=39613" xr:uid="{2EFCBC6F-E62D-4238-82F5-A1864F802859}"/>
    <hyperlink ref="D185" r:id="rId66" display="http://www.pesiksenmaailma.fi/index.php/component/tilastot/?view=ottelu&amp;otteluid=39622" xr:uid="{A4759ED2-864D-4683-9A21-8E774F15DE02}"/>
    <hyperlink ref="D272" r:id="rId67" display="http://www.pesiksenmaailma.fi/index.php/component/tilastot/?view=ottelu&amp;otteluid=39630" xr:uid="{9D02DBBD-D436-4D2D-82E2-ABC51FE46DAD}"/>
    <hyperlink ref="D71" r:id="rId68" display="http://www.pesiksenmaailma.fi/index.php/component/tilastot/?view=ottelu&amp;otteluid=39641" xr:uid="{EDB6DE3A-D30E-46CA-AB0B-857A7A5FC8CD}"/>
    <hyperlink ref="D24" r:id="rId69" display="http://www.pesiksenmaailma.fi/index.php/component/tilastot/?view=ottelu&amp;otteluid=39645" xr:uid="{0EA5B533-FAE8-4847-8672-352BB69DEBDC}"/>
    <hyperlink ref="D410" r:id="rId70" display="http://www.pesiksenmaailma.fi/index.php/component/tilastot/?view=ottelu&amp;otteluid=39655" xr:uid="{A4EDD2B4-5A3B-4402-95CC-B6FABB09DA74}"/>
    <hyperlink ref="D423" r:id="rId71" display="http://www.pesiksenmaailma.fi/index.php/component/tilastot/?view=ottelu&amp;otteluid=39660" xr:uid="{34F47063-2BBF-4495-B905-9660605C01FD}"/>
    <hyperlink ref="D508" r:id="rId72" display="http://www.pesiksenmaailma.fi/index.php/component/tilastot/?view=ottelu&amp;otteluid=39665" xr:uid="{E2053C9F-FCB1-4BD7-B6E0-7EDB59324F63}"/>
    <hyperlink ref="D311" r:id="rId73" display="http://www.pesiksenmaailma.fi/index.php/component/tilastot/?view=ottelu&amp;otteluid=39673" xr:uid="{E3F035E9-EED9-4275-AD41-39A0E17758E8}"/>
    <hyperlink ref="D87" r:id="rId74" display="http://www.pesiksenmaailma.fi/index.php/component/tilastot/?view=ottelu&amp;otteluid=39681" xr:uid="{A5998F5F-8D8C-4C09-95D4-00123756AEB1}"/>
    <hyperlink ref="D534" r:id="rId75" display="http://www.pesiksenmaailma.fi/index.php/component/tilastot/?view=ottelu&amp;otteluid=39692" xr:uid="{81CF5182-2055-4780-A492-E0EA54FA6E7A}"/>
    <hyperlink ref="D204" r:id="rId76" display="http://www.pesiksenmaailma.fi/index.php/component/tilastot/?view=ottelu&amp;otteluid=39698" xr:uid="{35307DF3-198D-4807-9E13-C18CAE41607E}"/>
    <hyperlink ref="D279" r:id="rId77" display="http://www.pesiksenmaailma.fi/index.php/component/tilastot/?view=ottelu&amp;otteluid=39707" xr:uid="{69432E91-8498-48BB-8E71-C0B8B651E987}"/>
    <hyperlink ref="D307" r:id="rId78" display="http://www.pesiksenmaailma.fi/index.php/component/tilastot/?view=ottelu&amp;otteluid=39713" xr:uid="{494AFEDD-97B4-4305-91F7-33BE8E34C948}"/>
    <hyperlink ref="D429" r:id="rId79" display="http://www.pesiksenmaailma.fi/index.php/component/tilastot/?view=ottelu&amp;otteluid=39721" xr:uid="{31D295B2-D452-4C27-A464-EF5BC7C8E2BE}"/>
    <hyperlink ref="D328" r:id="rId80" display="http://www.pesiksenmaailma.fi/index.php/component/tilastot/?view=ottelu&amp;otteluid=39727" xr:uid="{B56BA198-B2B7-4F33-AEBF-ADBBD0976939}"/>
    <hyperlink ref="D308" r:id="rId81" display="http://www.pesiksenmaailma.fi/index.php/component/tilastot/?view=ottelu&amp;otteluid=35419" xr:uid="{D240034B-F715-4C35-9FD3-EE0C1DD36C8A}"/>
    <hyperlink ref="D422" r:id="rId82" display="http://www.pesiksenmaailma.fi/index.php/component/tilastot/?view=ottelu&amp;otteluid=35435" xr:uid="{6FADD968-E6E1-44B1-8730-573EB87666BC}"/>
    <hyperlink ref="D378" r:id="rId83" display="http://www.pesiksenmaailma.fi/index.php/component/tilastot/?view=ottelu&amp;otteluid=35446" xr:uid="{1BEF4565-CF74-4A4B-ABEF-955589088E41}"/>
    <hyperlink ref="D338" r:id="rId84" display="http://www.pesiksenmaailma.fi/index.php/component/tilastot/?view=ottelu&amp;otteluid=35459" xr:uid="{F8DA8CE6-5CB2-407E-999F-EC59D1160349}"/>
    <hyperlink ref="D542" r:id="rId85" display="http://www.pesiksenmaailma.fi/index.php/component/tilastot/?view=ottelu&amp;otteluid=35471" xr:uid="{3DACFF52-4C1F-474F-BB90-1B4F66748413}"/>
    <hyperlink ref="D237" r:id="rId86" display="http://www.pesiksenmaailma.fi/index.php/component/tilastot/?view=ottelu&amp;otteluid=35481" xr:uid="{E067270A-A5F7-4281-BAAF-E79D2E824CE2}"/>
    <hyperlink ref="D225" r:id="rId87" display="http://www.pesiksenmaailma.fi/index.php/component/tilastot/?view=ottelu&amp;otteluid=35497" xr:uid="{547931ED-3186-4E64-96F8-8EB88F986BA3}"/>
    <hyperlink ref="D268" r:id="rId88" display="http://www.pesiksenmaailma.fi/index.php/component/tilastot/?view=ottelu&amp;otteluid=35511" xr:uid="{35D57BDB-E0BE-4885-9A53-48863EECB4E5}"/>
    <hyperlink ref="D79" r:id="rId89" display="http://www.pesiksenmaailma.fi/index.php/component/tilastot/?view=ottelu&amp;otteluid=35526" xr:uid="{E82601FA-9B5F-49B0-A480-DB7584D5ADCE}"/>
    <hyperlink ref="D546" r:id="rId90" display="http://www.pesiksenmaailma.fi/index.php/component/tilastot/?view=ottelu&amp;otteluid=35537" xr:uid="{7C62CDF0-B57E-4DB1-9C7F-EFFBEA6F700D}"/>
    <hyperlink ref="D257" r:id="rId91" display="http://www.pesiksenmaailma.fi/index.php/component/tilastot/?view=ottelu&amp;otteluid=35567" xr:uid="{04E396DB-0A3B-4063-80D6-76AEB5A442F9}"/>
    <hyperlink ref="D485" r:id="rId92" display="http://www.pesiksenmaailma.fi/index.php/component/tilastot/?view=ottelu&amp;otteluid=35579" xr:uid="{6430C0A8-3BDF-4F38-998C-A4D37DB674D0}"/>
    <hyperlink ref="D443" r:id="rId93" display="http://www.pesiksenmaailma.fi/index.php/component/tilastot/?view=ottelu&amp;otteluid=35588" xr:uid="{59EF05A2-C053-4B0D-9F1B-259BAA66716F}"/>
    <hyperlink ref="D480" r:id="rId94" display="http://www.pesiksenmaailma.fi/index.php/component/tilastot/?view=ottelu&amp;otteluid=35608" xr:uid="{ED47BF4F-8B77-422E-8D12-DB5F1748C922}"/>
    <hyperlink ref="D177" r:id="rId95" display="http://www.pesiksenmaailma.fi/index.php/component/tilastot/?view=ottelu&amp;otteluid=35621" xr:uid="{998048E9-FFE0-4E79-8077-AD61A26ABAB1}"/>
    <hyperlink ref="D471" r:id="rId96" display="http://www.pesiksenmaailma.fi/index.php/component/tilastot/?view=ottelu&amp;otteluid=35630" xr:uid="{420863E8-DC71-4647-A924-C20B3998B534}"/>
    <hyperlink ref="D420" r:id="rId97" display="http://www.pesiksenmaailma.fi/index.php/component/tilastot/?view=ottelu&amp;otteluid=35650" xr:uid="{4CBF2A15-BD23-462F-AA89-DF1C892E2782}"/>
    <hyperlink ref="D416" r:id="rId98" display="http://www.pesiksenmaailma.fi/index.php/component/tilastot/?view=ottelu&amp;otteluid=35664" xr:uid="{0BB481C6-3FF4-4D19-B3CF-DC7AA5EB3632}"/>
    <hyperlink ref="D524" r:id="rId99" display="http://www.pesiksenmaailma.fi/index.php/component/tilastot/?view=ottelu&amp;otteluid=35675" xr:uid="{87C01418-A399-4C27-9F70-736E65AFB5D4}"/>
    <hyperlink ref="D406" r:id="rId100" display="http://www.pesiksenmaailma.fi/index.php/component/tilastot/?view=ottelu&amp;otteluid=35692" xr:uid="{AA5F2A50-FCF5-4E4D-A759-49606334EF10}"/>
    <hyperlink ref="D362" r:id="rId101" display="http://www.pesiksenmaailma.fi/index.php/component/tilastot/?view=ottelu&amp;otteluid=35707" xr:uid="{7BE9CBC8-ADCB-4613-AD6E-EE959A238A9C}"/>
    <hyperlink ref="D344" r:id="rId102" display="http://www.pesiksenmaailma.fi/index.php/component/tilastot/?view=ottelu&amp;otteluid=35724" xr:uid="{49CC3805-8340-4E61-BE28-A2483F1F231C}"/>
    <hyperlink ref="D441" r:id="rId103" display="http://www.pesiksenmaailma.fi/index.php/component/tilastot/?view=ottelu&amp;otteluid=35731" xr:uid="{C8F7A98B-298C-410E-8814-103714DDB250}"/>
    <hyperlink ref="D404" r:id="rId104" display="http://www.pesiksenmaailma.fi/index.php/component/tilastot/?view=ottelu&amp;otteluid=35736" xr:uid="{0A92A051-2418-451D-9942-44BA6A11EFD0}"/>
    <hyperlink ref="D113" r:id="rId105" display="http://www.pesiksenmaailma.fi/index.php/component/tilastot/?view=ottelu&amp;otteluid=33395" xr:uid="{2A4B5733-BC50-4233-AAC8-DCBE2AB4F80C}"/>
    <hyperlink ref="D373" r:id="rId106" display="http://www.pesiksenmaailma.fi/index.php/component/tilastot/?view=ottelu&amp;otteluid=33404" xr:uid="{55208801-E25D-4E2D-B267-24F358960AC6}"/>
    <hyperlink ref="D243" r:id="rId107" display="http://www.pesiksenmaailma.fi/index.php/component/tilastot/?view=ottelu&amp;otteluid=33423" xr:uid="{012E5944-77CF-452E-95A6-868402517026}"/>
    <hyperlink ref="D191" r:id="rId108" display="http://www.pesiksenmaailma.fi/index.php/component/tilastot/?view=ottelu&amp;otteluid=33439" xr:uid="{C52A76E0-5D71-4BE0-95DE-2F82DAE454E4}"/>
    <hyperlink ref="D482" r:id="rId109" display="http://www.pesiksenmaailma.fi/index.php/component/tilastot/?view=ottelu&amp;otteluid=33450" xr:uid="{64F2C4B8-1A38-4F6B-A859-08C447847066}"/>
    <hyperlink ref="D396" r:id="rId110" display="http://www.pesiksenmaailma.fi/index.php/component/tilastot/?view=ottelu&amp;otteluid=33476" xr:uid="{3EEE59FB-08E3-42EB-8180-11CB94973CD9}"/>
    <hyperlink ref="D212" r:id="rId111" display="http://www.pesiksenmaailma.fi/index.php/component/tilastot/?view=ottelu&amp;otteluid=33494" xr:uid="{8319B7F3-4BE8-4CFE-B52A-6461148059DC}"/>
    <hyperlink ref="D468" r:id="rId112" display="http://www.pesiksenmaailma.fi/index.php/component/tilastot/?view=ottelu&amp;otteluid=33508" xr:uid="{F34EABA1-02ED-454D-BDA5-FDC5C5D19BCB}"/>
    <hyperlink ref="D27" r:id="rId113" display="http://www.pesiksenmaailma.fi/index.php/component/tilastot/?view=ottelu&amp;otteluid=33532" xr:uid="{5A1BA63E-7DFF-43CE-B5CC-CF905681882B}"/>
    <hyperlink ref="D273" r:id="rId114" display="http://www.pesiksenmaailma.fi/index.php/component/tilastot/?view=ottelu&amp;otteluid=33546" xr:uid="{87796555-9063-4AFE-9812-CDD372BBF604}"/>
    <hyperlink ref="D148" r:id="rId115" display="http://www.pesiksenmaailma.fi/index.php/component/tilastot/?view=ottelu&amp;otteluid=33568" xr:uid="{88906895-218F-462B-9DCA-F356779A0592}"/>
    <hyperlink ref="D123" r:id="rId116" display="http://www.pesiksenmaailma.fi/index.php/component/tilastot/?view=ottelu&amp;otteluid=33588" xr:uid="{752F241A-D777-460A-B8C3-1D29516059FA}"/>
    <hyperlink ref="D61" r:id="rId117" display="http://www.pesiksenmaailma.fi/index.php/component/tilastot/?view=ottelu&amp;otteluid=33606" xr:uid="{196C8522-F3ED-4EE6-BB9B-2DFBEFD0996C}"/>
    <hyperlink ref="D226" r:id="rId118" display="http://www.pesiksenmaailma.fi/index.php/component/tilastot/?view=ottelu&amp;otteluid=33612" xr:uid="{1F56711C-7C5E-4E24-A77B-AE439C2672B7}"/>
    <hyperlink ref="D313" r:id="rId119" display="http://www.pesiksenmaailma.fi/index.php/component/tilastot/?view=ottelu&amp;otteluid=33628" xr:uid="{1B92F29C-92B5-4F88-9BB3-337F1C223D76}"/>
    <hyperlink ref="D130" r:id="rId120" display="http://www.pesiksenmaailma.fi/index.php/component/tilastot/?view=ottelu&amp;otteluid=33646" xr:uid="{393EAE3F-40F2-4352-B93F-785A08098421}"/>
    <hyperlink ref="D342" r:id="rId121" display="http://www.pesiksenmaailma.fi/index.php/component/tilastot/?view=ottelu&amp;otteluid=33659" xr:uid="{EDD73F1D-DE63-4C55-9A76-7B0480201019}"/>
    <hyperlink ref="D241" r:id="rId122" display="http://www.pesiksenmaailma.fi/index.php/component/tilastot/?view=ottelu&amp;otteluid=33679" xr:uid="{395242D7-56A5-4834-B6A2-8485A12B8C03}"/>
    <hyperlink ref="D365" r:id="rId123" display="http://www.pesiksenmaailma.fi/index.php/component/tilastot/?view=ottelu&amp;otteluid=33690" xr:uid="{C9360829-08B0-4780-9411-73629CAAD14E}"/>
    <hyperlink ref="D98" r:id="rId124" display="http://www.pesiksenmaailma.fi/index.php/component/tilastot/?view=ottelu&amp;otteluid=33710" xr:uid="{3671FED6-AF1D-41CE-A287-D3E970978E2E}"/>
    <hyperlink ref="D88" r:id="rId125" display="http://www.pesiksenmaailma.fi/index.php/component/tilastot/?view=ottelu&amp;otteluid=33735" xr:uid="{6EE0A7CF-968B-4CCE-8672-3C79DBF4F416}"/>
    <hyperlink ref="D140" r:id="rId126" display="http://www.pesiksenmaailma.fi/index.php/component/tilastot/?view=ottelu&amp;otteluid=33748" xr:uid="{DE8F7408-55A9-4ED6-9DF7-CF0943CA34BE}"/>
    <hyperlink ref="D10" r:id="rId127" display="http://www.pesiksenmaailma.fi/index.php/component/tilastot/?view=ottelu&amp;otteluid=33767" xr:uid="{0787469C-C1E1-4AAC-9E1F-68DA730FB1DF}"/>
    <hyperlink ref="D41" r:id="rId128" display="http://www.pesiksenmaailma.fi/index.php/component/tilastot/?view=ottelu&amp;otteluid=33793" xr:uid="{1CFBBE8A-F72A-4A1D-A8DA-EF8E65F566A8}"/>
    <hyperlink ref="D460" r:id="rId129" display="http://www.pesiksenmaailma.fi/index.php/component/tilastot/?view=ottelu&amp;otteluid=33807" xr:uid="{B4C59609-A7C0-40FD-B6D1-838F7042F715}"/>
    <hyperlink ref="D455" r:id="rId130" display="http://www.pesiksenmaailma.fi/index.php/component/tilastot/?view=ottelu&amp;otteluid=33814" xr:uid="{C4320392-70EF-4DC4-AEF4-1F1B7CDB00B8}"/>
    <hyperlink ref="D11" r:id="rId131" display="http://www.pesiksenmaailma.fi/index.php/component/tilastot/?view=ottelu&amp;otteluid=33831" xr:uid="{0DFFE382-D026-4E1A-9E56-C73920F1A68A}"/>
    <hyperlink ref="D498" r:id="rId132" display="http://www.pesiksenmaailma.fi/index.php/component/tilastot/?view=ottelu&amp;otteluid=33841" xr:uid="{12B0D691-0DF8-4A90-9AE4-4E6DE20D9174}"/>
    <hyperlink ref="D101" r:id="rId133" display="http://www.pesiksenmaailma.fi/index.php/component/tilastot/?view=ottelu&amp;otteluid=33870" xr:uid="{C57A1F88-2808-4E97-B4E2-181CAF2C606F}"/>
    <hyperlink ref="D58" r:id="rId134" display="http://www.pesiksenmaailma.fi/index.php/component/tilastot/?view=ottelu&amp;otteluid=33879" xr:uid="{E7B945AF-D4EC-453A-AA04-70FC94E0E1FB}"/>
    <hyperlink ref="D155" r:id="rId135" display="http://www.pesiksenmaailma.fi/index.php/component/tilastot/?view=ottelu&amp;otteluid=31385" xr:uid="{ABEEF116-51F7-47C5-8497-C6F2C7CF5725}"/>
    <hyperlink ref="D14" r:id="rId136" display="http://www.pesiksenmaailma.fi/index.php/component/tilastot/?view=ottelu&amp;otteluid=31407" xr:uid="{2EAD391E-2846-4452-9934-DF809550DCED}"/>
    <hyperlink ref="D357" r:id="rId137" display="http://www.pesiksenmaailma.fi/index.php/component/tilastot/?view=ottelu&amp;otteluid=31425" xr:uid="{25EAABB0-AA70-4669-98BF-438589E82BD9}"/>
    <hyperlink ref="D230" r:id="rId138" display="http://www.pesiksenmaailma.fi/index.php/component/tilastot/?view=ottelu&amp;otteluid=31442" xr:uid="{55EF3F5C-2799-4346-AA84-94FF98B11513}"/>
    <hyperlink ref="D276" r:id="rId139" display="http://www.pesiksenmaailma.fi/index.php/component/tilastot/?view=ottelu&amp;otteluid=31465" xr:uid="{EAE8B619-FD4F-4CC3-929F-C801D9DAB4AE}"/>
    <hyperlink ref="D217" r:id="rId140" display="http://www.pesiksenmaailma.fi/index.php/component/tilastot/?view=ottelu&amp;otteluid=31478" xr:uid="{4F693A5B-A97C-49ED-814E-B5690FBCF603}"/>
    <hyperlink ref="D132" r:id="rId141" display="http://www.pesiksenmaailma.fi/index.php/component/tilastot/?view=ottelu&amp;otteluid=31488" xr:uid="{3DBE3B8C-F8BE-4E95-A56F-3F7C774A6958}"/>
    <hyperlink ref="D57" r:id="rId142" display="http://www.pesiksenmaailma.fi/index.php/component/tilastot/?view=ottelu&amp;otteluid=31499" xr:uid="{0C7685F8-D5F6-4895-BDCD-B423D926D366}"/>
    <hyperlink ref="D431" r:id="rId143" display="http://www.pesiksenmaailma.fi/index.php/component/tilastot/?view=ottelu&amp;otteluid=31509" xr:uid="{D1F78454-750B-40D4-8E5E-3BCAC7237CE0}"/>
    <hyperlink ref="D484" r:id="rId144" display="http://www.pesiksenmaailma.fi/index.php/component/tilastot/?view=ottelu&amp;otteluid=31528" xr:uid="{6E028852-66FE-477E-B87D-EC284071B49B}"/>
    <hyperlink ref="D210" r:id="rId145" display="http://www.pesiksenmaailma.fi/index.php/component/tilastot/?view=ottelu&amp;otteluid=31534" xr:uid="{690EF920-C75B-4471-811A-6CA8E176D596}"/>
    <hyperlink ref="D106" r:id="rId146" display="http://www.pesiksenmaailma.fi/index.php/component/tilastot/?view=ottelu&amp;otteluid=31545" xr:uid="{FFD281EC-BA6F-49DE-B819-F188AAF37E1B}"/>
    <hyperlink ref="D5" r:id="rId147" display="http://www.pesiksenmaailma.fi/index.php/component/tilastot/?view=ottelu&amp;otteluid=31559" xr:uid="{F51FCCAE-BBCD-4F71-8128-2921BDAE6EF8}"/>
    <hyperlink ref="D340" r:id="rId148" display="http://www.pesiksenmaailma.fi/index.php/component/tilastot/?view=ottelu&amp;otteluid=31575" xr:uid="{495FDCCD-E3F6-40C6-B926-A232794DD2D3}"/>
    <hyperlink ref="D145" r:id="rId149" display="http://www.pesiksenmaailma.fi/index.php/component/tilastot/?view=ottelu&amp;otteluid=31587" xr:uid="{37492F39-3521-4A26-9A0B-3C74A2CA4F78}"/>
    <hyperlink ref="D96" r:id="rId150" display="http://www.pesiksenmaailma.fi/index.php/component/tilastot/?view=ottelu&amp;otteluid=31617" xr:uid="{DF3AACAB-A717-4D95-BF26-3E4037C70219}"/>
    <hyperlink ref="D175" r:id="rId151" display="http://www.pesiksenmaailma.fi/index.php/component/tilastot/?view=ottelu&amp;otteluid=31628" xr:uid="{AF84EE69-1CC5-4830-9B7B-A3185DDC1391}"/>
    <hyperlink ref="D405" r:id="rId152" display="http://www.pesiksenmaailma.fi/index.php/component/tilastot/?view=ottelu&amp;otteluid=31641" xr:uid="{D14B2B91-8873-469A-B9DD-DC3FE8F21031}"/>
    <hyperlink ref="D3" r:id="rId153" display="http://www.pesiksenmaailma.fi/index.php/component/tilastot/?view=ottelu&amp;otteluid=31660" xr:uid="{47030BC6-B8C9-4B4A-8650-CB4D781C8D9C}"/>
    <hyperlink ref="D13" r:id="rId154" display="http://www.pesiksenmaailma.fi/index.php/component/tilastot/?view=ottelu&amp;otteluid=31681" xr:uid="{C1B7EB27-9B87-4A2C-AB0A-CD39EEB41F73}"/>
    <hyperlink ref="D517" r:id="rId155" display="http://www.pesiksenmaailma.fi/index.php/component/tilastot/?view=ottelu&amp;otteluid=31695" xr:uid="{82C57642-A739-4152-919D-3E2B803AF772}"/>
    <hyperlink ref="D19" r:id="rId156" display="http://www.pesiksenmaailma.fi/index.php/component/tilastot/?view=ottelu&amp;otteluid=31707" xr:uid="{6B3DD168-E517-4FC6-B862-CE86CA3BC25D}"/>
    <hyperlink ref="D18" r:id="rId157" display="http://www.pesiksenmaailma.fi/index.php/component/tilastot/?view=ottelu&amp;otteluid=31741" xr:uid="{DFC68441-0D3B-4F2F-A28F-B523C13050D1}"/>
    <hyperlink ref="D63" r:id="rId158" display="http://www.pesiksenmaailma.fi/index.php/component/tilastot/?view=ottelu&amp;otteluid=31748" xr:uid="{C3A9010C-64C9-4115-814D-8EADB5F68EAA}"/>
    <hyperlink ref="D306" r:id="rId159" display="http://www.pesiksenmaailma.fi/index.php/component/tilastot/?view=ottelu&amp;otteluid=31758" xr:uid="{7C2EBCC1-2D5B-4130-98B6-27BBE101B020}"/>
    <hyperlink ref="D240" r:id="rId160" display="http://www.pesiksenmaailma.fi/index.php/component/tilastot/?view=ottelu&amp;otteluid=31770" xr:uid="{7688B521-5596-4F97-B828-556702A20803}"/>
    <hyperlink ref="D111" r:id="rId161" display="http://www.pesiksenmaailma.fi/index.php/component/tilastot/?view=ottelu&amp;otteluid=32874" xr:uid="{5B8CC4B1-37CB-4B2D-BF00-D274391F125E}"/>
    <hyperlink ref="D414" r:id="rId162" display="http://www.pesiksenmaailma.fi/index.php/component/tilastot/?view=ottelu&amp;otteluid=32915" xr:uid="{39A10C55-666B-4F7C-AE50-AC4598D4EEBC}"/>
    <hyperlink ref="D16" r:id="rId163" display="http://www.pesiksenmaailma.fi/index.php/component/tilastot/?view=ottelu&amp;otteluid=33009" xr:uid="{168FDBC0-8AFC-4248-8247-F7AB1F57AB7C}"/>
    <hyperlink ref="D73" r:id="rId164" display="http://www.pesiksenmaailma.fi/index.php/component/tilastot/?view=ottelu&amp;otteluid=33059" xr:uid="{96197312-80B7-48C3-976D-E8522D3CF501}"/>
    <hyperlink ref="D36" r:id="rId165" display="http://www.pesiksenmaailma.fi/index.php/component/tilastot/?view=ottelu&amp;otteluid=33101" xr:uid="{D76278BA-A2A0-4D31-8635-0B433D3A47EF}"/>
    <hyperlink ref="D380" r:id="rId166" display="http://www.pesiksenmaailma.fi/index.php/component/tilastot/?view=ottelu&amp;otteluid=29429" xr:uid="{842A8A77-77DE-4B2E-9303-90AD6A2F5EC8}"/>
    <hyperlink ref="D248" r:id="rId167" display="http://www.pesiksenmaailma.fi/index.php/component/tilastot/?view=ottelu&amp;otteluid=29436" xr:uid="{622B0976-3DD8-4EAA-9BA5-05AA6E926998}"/>
    <hyperlink ref="D309" r:id="rId168" display="http://www.pesiksenmaailma.fi/index.php/component/tilastot/?view=ottelu&amp;otteluid=29461" xr:uid="{9569F1E5-4BE7-4289-A327-8D3FF6573073}"/>
    <hyperlink ref="D266" r:id="rId169" display="http://www.pesiksenmaailma.fi/index.php/component/tilastot/?view=ottelu&amp;otteluid=29465" xr:uid="{C5FDEBC3-BE30-4BC7-B4FC-0FA544F49CF4}"/>
    <hyperlink ref="D490" r:id="rId170" display="http://www.pesiksenmaailma.fi/index.php/component/tilastot/?view=ottelu&amp;otteluid=29486" xr:uid="{71C7329C-7B03-4E6B-AB1A-F76A63FEE49B}"/>
    <hyperlink ref="D247" r:id="rId171" display="http://www.pesiksenmaailma.fi/index.php/component/tilastot/?view=ottelu&amp;otteluid=29505" xr:uid="{E9A56E14-DF2D-45B5-8316-7F1511E86BD8}"/>
    <hyperlink ref="D116" r:id="rId172" display="http://www.pesiksenmaailma.fi/index.php/component/tilastot/?view=ottelu&amp;otteluid=29526" xr:uid="{0419A0A6-7564-4F27-A2BC-467D7F12E54B}"/>
    <hyperlink ref="D74" r:id="rId173" display="http://www.pesiksenmaailma.fi/index.php/component/tilastot/?view=ottelu&amp;otteluid=29541" xr:uid="{DCBA518B-8B44-470D-AC25-0B965AAB4279}"/>
    <hyperlink ref="D530" r:id="rId174" display="http://www.pesiksenmaailma.fi/index.php/component/tilastot/?view=ottelu&amp;otteluid=29552" xr:uid="{288EEF06-D8A5-414F-B09F-62F2A31F53B8}"/>
    <hyperlink ref="D162" r:id="rId175" display="http://www.pesiksenmaailma.fi/index.php/component/tilastot/?view=ottelu&amp;otteluid=29560" xr:uid="{03D7CCAE-C70F-4903-91C8-10A8CDA6DF72}"/>
    <hyperlink ref="D337" r:id="rId176" display="http://www.pesiksenmaailma.fi/index.php/component/tilastot/?view=ottelu&amp;otteluid=29588" xr:uid="{642CD786-1DCA-451D-A61D-E8989192A7B9}"/>
    <hyperlink ref="D479" r:id="rId177" display="http://www.pesiksenmaailma.fi/index.php/component/tilastot/?view=ottelu&amp;otteluid=29614" xr:uid="{53654694-A661-448D-9535-4A4F275D8DD7}"/>
    <hyperlink ref="D33" r:id="rId178" display="http://www.pesiksenmaailma.fi/index.php/component/tilastot/?view=ottelu&amp;otteluid=29632" xr:uid="{4267216A-C16B-4911-ABD3-55899294476A}"/>
    <hyperlink ref="D104" r:id="rId179" display="http://www.pesiksenmaailma.fi/index.php/component/tilastot/?view=ottelu&amp;otteluid=29671" xr:uid="{4472C05C-1AFA-4970-8426-CCED5B7CE759}"/>
    <hyperlink ref="D433" r:id="rId180" display="http://www.pesiksenmaailma.fi/index.php/component/tilastot/?view=ottelu&amp;otteluid=29689" xr:uid="{577BFCB6-1CF2-4D9E-9345-DAD4D3106712}"/>
    <hyperlink ref="D84" r:id="rId181" display="http://www.pesiksenmaailma.fi/index.php/component/tilastot/?view=ottelu&amp;otteluid=29703" xr:uid="{F991F3FE-8780-4ED3-907C-4C1703BB521A}"/>
    <hyperlink ref="D211" r:id="rId182" display="http://www.pesiksenmaailma.fi/index.php/component/tilastot/?view=ottelu&amp;otteluid=29717" xr:uid="{ED35AA38-32D6-4B7D-803D-6F947272B8D0}"/>
    <hyperlink ref="D188" r:id="rId183" display="http://www.pesiksenmaailma.fi/index.php/component/tilastot/?view=ottelu&amp;otteluid=29730" xr:uid="{AD577CAC-D878-4A56-97AD-DB0DC125FC3C}"/>
    <hyperlink ref="D318" r:id="rId184" display="http://www.pesiksenmaailma.fi/index.php/component/tilastot/?view=ottelu&amp;otteluid=29744" xr:uid="{3013F007-C223-49C3-A8E6-2CFE08228BB4}"/>
    <hyperlink ref="D67" r:id="rId185" display="http://www.pesiksenmaailma.fi/index.php/component/tilastot/?view=ottelu&amp;otteluid=29759" xr:uid="{EFCA60F0-6295-4944-AD05-C98607FEF3FD}"/>
    <hyperlink ref="D459" r:id="rId186" display="http://www.pesiksenmaailma.fi/index.php/component/tilastot/?view=ottelu&amp;otteluid=29765" xr:uid="{A31642F0-E341-412D-8A8E-8835CD67EBF9}"/>
    <hyperlink ref="D122" r:id="rId187" display="http://www.pesiksenmaailma.fi/index.php/component/tilastot/?view=ottelu&amp;otteluid=29784" xr:uid="{C599D9DC-3638-4321-9229-167C7E23C882}"/>
    <hyperlink ref="D151" r:id="rId188" display="http://www.pesiksenmaailma.fi/index.php/component/tilastot/?view=ottelu&amp;otteluid=29800" xr:uid="{EF8FCF9B-8722-4A22-B5AB-719343B81EC7}"/>
    <hyperlink ref="D170" r:id="rId189" display="http://www.pesiksenmaailma.fi/index.php/component/tilastot/?view=ottelu&amp;otteluid=29812" xr:uid="{D68D09D8-B648-4208-88A9-0E61FD6652CB}"/>
    <hyperlink ref="D72" r:id="rId190" display="http://www.pesiksenmaailma.fi/index.php/component/tilastot/?view=ottelu&amp;otteluid=29826" xr:uid="{7E6EC55A-FEA4-4FCC-90B7-DB8D6E948CBF}"/>
    <hyperlink ref="D284" r:id="rId191" display="http://www.pesiksenmaailma.fi/index.php/component/tilastot/?view=ottelu&amp;otteluid=29837" xr:uid="{000F24BD-523F-4CA1-926A-BBED3B2BB4DB}"/>
    <hyperlink ref="D46" r:id="rId192" display="http://www.pesiksenmaailma.fi/index.php/component/tilastot/?view=ottelu&amp;otteluid=30924" xr:uid="{57DEE114-BADB-4A9D-819C-04D6F6E79079}"/>
    <hyperlink ref="D392" r:id="rId193" display="http://www.pesiksenmaailma.fi/index.php/component/tilastot/?view=ottelu&amp;otteluid=30936" xr:uid="{5FAC129D-2F16-4B13-BD50-D00A58D36AEC}"/>
    <hyperlink ref="D262" r:id="rId194" display="http://www.pesiksenmaailma.fi/index.php/component/tilastot/?view=ottelu&amp;otteluid=30950" xr:uid="{218F851C-8F60-49E1-B70B-519463DD2103}"/>
    <hyperlink ref="D238" r:id="rId195" display="http://www.pesiksenmaailma.fi/index.php/component/tilastot/?view=ottelu&amp;otteluid=30965" xr:uid="{22DADEDE-E30F-4B0F-8E90-606DAE7C7AB1}"/>
    <hyperlink ref="D75" r:id="rId196" display="http://www.pesiksenmaailma.fi/index.php/component/tilastot/?view=ottelu&amp;otteluid=30970" xr:uid="{AD37A385-ED2C-4C2B-8563-4118B2E84EA4}"/>
    <hyperlink ref="D160" r:id="rId197" display="http://www.pesiksenmaailma.fi/index.php/component/tilastot/?view=ottelu&amp;otteluid=30977" xr:uid="{C7FC6BEA-F07E-4CE2-AC73-ABABD596C8E2}"/>
    <hyperlink ref="D299" r:id="rId198" display="http://www.pesiksenmaailma.fi/index.php/component/tilastot/?view=ottelu&amp;otteluid=27689" xr:uid="{D03E5EEB-7859-4F6B-ADC8-B1510625D9FF}"/>
    <hyperlink ref="D424" r:id="rId199" display="http://www.pesiksenmaailma.fi/index.php/component/tilastot/?view=ottelu&amp;otteluid=27695" xr:uid="{A94FDA0B-914B-4E77-BBB6-324BBC3D2CE3}"/>
    <hyperlink ref="D502" r:id="rId200" display="http://www.pesiksenmaailma.fi/index.php/component/tilastot/?view=ottelu&amp;otteluid=27700" xr:uid="{1C04554C-4D8D-4960-922B-9F659532A659}"/>
    <hyperlink ref="D388" r:id="rId201" display="http://www.pesiksenmaailma.fi/index.php/component/tilastot/?view=ottelu&amp;otteluid=27705" xr:uid="{3FCB0E25-472B-447D-9BD7-D090C17582D6}"/>
    <hyperlink ref="D285" r:id="rId202" display="http://www.pesiksenmaailma.fi/index.php/component/tilastot/?view=ottelu&amp;otteluid=27715" xr:uid="{7229897E-1CCC-426E-808A-BE0992D39754}"/>
    <hyperlink ref="D403" r:id="rId203" display="http://www.pesiksenmaailma.fi/index.php/component/tilastot/?view=ottelu&amp;otteluid=27725" xr:uid="{8FCE64D1-07E6-4007-8646-662809CCBFFA}"/>
    <hyperlink ref="D214" r:id="rId204" display="http://www.pesiksenmaailma.fi/index.php/component/tilastot/?view=ottelu&amp;otteluid=27729" xr:uid="{C70A6CE0-FF27-4444-8BDA-3EF6C03B4A15}"/>
    <hyperlink ref="D20" r:id="rId205" display="http://www.pesiksenmaailma.fi/index.php/component/tilastot/?view=ottelu&amp;otteluid=27733" xr:uid="{3CF96E6F-5B76-4311-AC14-B56A18E62286}"/>
    <hyperlink ref="D300" r:id="rId206" display="http://www.pesiksenmaailma.fi/index.php/component/tilastot/?view=ottelu&amp;otteluid=27739" xr:uid="{F42461DA-CA8E-453D-97FC-8D58CCE82A9F}"/>
    <hyperlink ref="D293" r:id="rId207" display="http://www.pesiksenmaailma.fi/index.php/component/tilastot/?view=ottelu&amp;otteluid=27744" xr:uid="{46785DB6-542C-4562-9793-237121694CAA}"/>
    <hyperlink ref="D387" r:id="rId208" display="http://www.pesiksenmaailma.fi/index.php/component/tilastot/?view=ottelu&amp;otteluid=27755" xr:uid="{89DE62BA-90A6-4086-A707-B6967F7BA8C8}"/>
    <hyperlink ref="D253" r:id="rId209" display="http://www.pesiksenmaailma.fi/index.php/component/tilastot/?view=ottelu&amp;otteluid=27763" xr:uid="{CA7988C6-492F-4A29-9715-8BB633E39974}"/>
    <hyperlink ref="D47" r:id="rId210" display="http://www.pesiksenmaailma.fi/index.php/component/tilastot/?view=ottelu&amp;otteluid=27770" xr:uid="{33D1A6ED-561B-4F3C-90D7-1084CA30E3BB}"/>
    <hyperlink ref="D547" r:id="rId211" display="http://www.pesiksenmaailma.fi/index.php/component/tilastot/?view=ottelu&amp;otteluid=27777" xr:uid="{3CF985C8-7B9B-482C-B76D-143187EC901C}"/>
    <hyperlink ref="D233" r:id="rId212" display="http://www.pesiksenmaailma.fi/index.php/component/tilastot/?view=ottelu&amp;otteluid=27783" xr:uid="{45A236C2-F19C-41BA-86A5-BAB037576DE4}"/>
    <hyperlink ref="D483" r:id="rId213" display="http://www.pesiksenmaailma.fi/index.php/component/tilastot/?view=ottelu&amp;otteluid=27786" xr:uid="{142FB09E-555A-49AF-B2FA-27C5454ABD97}"/>
    <hyperlink ref="D412" r:id="rId214" display="http://www.pesiksenmaailma.fi/index.php/component/tilastot/?view=ottelu&amp;otteluid=27793" xr:uid="{AA596443-C4E5-4398-ABBF-7948CFB7744E}"/>
    <hyperlink ref="D50" r:id="rId215" display="http://www.pesiksenmaailma.fi/index.php/component/tilastot/?view=ottelu&amp;otteluid=27806" xr:uid="{65EE16D9-8A8C-4324-B905-9FF2E2453B2E}"/>
    <hyperlink ref="D144" r:id="rId216" display="http://www.pesiksenmaailma.fi/index.php/component/tilastot/?view=ottelu&amp;otteluid=27818" xr:uid="{8E6BE088-4CC0-47FB-AA2B-3C069F5D5D98}"/>
    <hyperlink ref="D364" r:id="rId217" display="http://www.pesiksenmaailma.fi/index.php/component/tilastot/?view=ottelu&amp;otteluid=27822" xr:uid="{1FF2072C-6E44-4FAA-9789-76F4D863AD30}"/>
    <hyperlink ref="D402" r:id="rId218" display="http://www.pesiksenmaailma.fi/index.php/component/tilastot/?view=ottelu&amp;otteluid=27832" xr:uid="{AD3A0B14-8B06-408F-860B-B76D85B53C25}"/>
    <hyperlink ref="D491" r:id="rId219" display="http://www.pesiksenmaailma.fi/index.php/component/tilastot/?view=ottelu&amp;otteluid=27838" xr:uid="{7081DFDE-998E-4AA4-817C-23EE83EC61E8}"/>
    <hyperlink ref="D64" r:id="rId220" display="http://www.pesiksenmaailma.fi/index.php/component/tilastot/?view=ottelu&amp;otteluid=27843" xr:uid="{4DD57A6F-801C-4667-BB4A-4E39A39FEB34}"/>
    <hyperlink ref="D161" r:id="rId221" display="http://www.pesiksenmaailma.fi/index.php/component/tilastot/?view=ottelu&amp;otteluid=27853" xr:uid="{FE149A12-0396-4C8A-9B13-0132463DF997}"/>
    <hyperlink ref="D382" r:id="rId222" display="http://www.pesiksenmaailma.fi/index.php/component/tilastot/?view=ottelu&amp;otteluid=27857" xr:uid="{5F8B21C4-4CB3-4A07-B8E6-1605D9A913B3}"/>
    <hyperlink ref="D97" r:id="rId223" display="http://www.pesiksenmaailma.fi/index.php/component/tilastot/?view=ottelu&amp;otteluid=27868" xr:uid="{5164D496-0256-4D64-9712-C0E37424C82D}"/>
    <hyperlink ref="D463" r:id="rId224" display="http://www.pesiksenmaailma.fi/index.php/component/tilastot/?view=ottelu&amp;otteluid=27874" xr:uid="{952B9338-2AD3-4CA8-B2E4-F74CBC2331DD}"/>
    <hyperlink ref="D70" r:id="rId225" display="http://www.pesiksenmaailma.fi/index.php/component/tilastot/?view=ottelu&amp;otteluid=27879" xr:uid="{6AAEDE7E-506D-43F0-AB6C-A5D40991B310}"/>
    <hyperlink ref="D90" r:id="rId226" display="http://www.pesiksenmaailma.fi/index.php/component/tilastot/?view=ottelu&amp;otteluid=25877" xr:uid="{5CA194C2-64AC-45BF-9802-02E333E0B199}"/>
    <hyperlink ref="D434" r:id="rId227" display="http://www.pesiksenmaailma.fi/index.php/component/tilastot/?view=ottelu&amp;otteluid=25893" xr:uid="{C39D162E-7BD2-4AB5-A470-70D06E7C47B2}"/>
    <hyperlink ref="D528" r:id="rId228" display="http://www.pesiksenmaailma.fi/index.php/component/tilastot/?view=ottelu&amp;otteluid=25908" xr:uid="{3D771FAE-9ECC-4D8C-A756-938B673D3905}"/>
    <hyperlink ref="D325" r:id="rId229" display="http://www.pesiksenmaailma.fi/index.php/component/tilastot/?view=ottelu&amp;otteluid=25929" xr:uid="{A00DBBB6-4575-4FF7-95CA-4472816EB691}"/>
    <hyperlink ref="D368" r:id="rId230" display="http://www.pesiksenmaailma.fi/index.php/component/tilastot/?view=ottelu&amp;otteluid=25941" xr:uid="{54C44587-752F-4DE1-B5C7-10AACF0C5982}"/>
    <hyperlink ref="D263" r:id="rId231" display="http://www.pesiksenmaailma.fi/index.php/component/tilastot/?view=ottelu&amp;otteluid=25952" xr:uid="{37715A0C-D8EF-4D9D-A5FB-A43D6CE4CBF0}"/>
    <hyperlink ref="D432" r:id="rId232" display="http://www.pesiksenmaailma.fi/index.php/component/tilastot/?view=ottelu&amp;otteluid=25966" xr:uid="{F816243E-7557-4575-846A-E66AEC493BD5}"/>
    <hyperlink ref="D89" r:id="rId233" display="http://www.pesiksenmaailma.fi/index.php/component/tilastot/?view=ottelu&amp;otteluid=25972" xr:uid="{A5E120CF-EAD2-4AB7-8E6B-D8285B064A54}"/>
    <hyperlink ref="D227" r:id="rId234" display="http://www.pesiksenmaailma.fi/index.php/component/tilastot/?view=ottelu&amp;otteluid=25985" xr:uid="{CDF63C62-1D00-41E0-8C87-58124E8BA803}"/>
    <hyperlink ref="D206" r:id="rId235" display="http://www.pesiksenmaailma.fi/index.php/component/tilastot/?view=ottelu&amp;otteluid=26002" xr:uid="{CB772F9C-DA9A-4FBC-A3D1-B8E9201E929E}"/>
    <hyperlink ref="D375" r:id="rId236" display="http://www.pesiksenmaailma.fi/index.php/component/tilastot/?view=ottelu&amp;otteluid=26013" xr:uid="{FD6F3B5D-B4D5-4B07-A4C4-15A3295063BB}"/>
    <hyperlink ref="D326" r:id="rId237" display="http://www.pesiksenmaailma.fi/index.php/component/tilastot/?view=ottelu&amp;otteluid=26033" xr:uid="{3156CD78-7CC7-42C7-9A73-1E02B7F7DB44}"/>
    <hyperlink ref="D128" r:id="rId238" display="http://www.pesiksenmaailma.fi/index.php/component/tilastot/?view=ottelu&amp;otteluid=26043" xr:uid="{558B9D67-2AFF-40CC-B0DF-2087379A3D9A}"/>
    <hyperlink ref="D374" r:id="rId239" display="http://www.pesiksenmaailma.fi/index.php/component/tilastot/?view=ottelu&amp;otteluid=26056" xr:uid="{838D9F96-E887-4A93-B348-7979053E2111}"/>
    <hyperlink ref="D514" r:id="rId240" display="http://www.pesiksenmaailma.fi/index.php/component/tilastot/?view=ottelu&amp;otteluid=26072" xr:uid="{E39027ED-441F-4328-9AF9-BAA9610B8706}"/>
    <hyperlink ref="D52" r:id="rId241" display="http://www.pesiksenmaailma.fi/index.php/component/tilastot/?view=ottelu&amp;otteluid=26104" xr:uid="{A0F3839F-1019-4593-A850-9D8C80360AD1}"/>
    <hyperlink ref="D296" r:id="rId242" display="http://www.pesiksenmaailma.fi/index.php/component/tilastot/?view=ottelu&amp;otteluid=26114" xr:uid="{A61F0DA3-97E2-4BB5-9943-2A092A1D4FD9}"/>
    <hyperlink ref="D384" r:id="rId243" display="http://www.pesiksenmaailma.fi/index.php/component/tilastot/?view=ottelu&amp;otteluid=26127" xr:uid="{5B112D78-69B9-4926-8825-47E0523F4868}"/>
    <hyperlink ref="D153" r:id="rId244" display="http://www.pesiksenmaailma.fi/index.php/component/tilastot/?view=ottelu&amp;otteluid=26147" xr:uid="{C88BBE86-6BEE-4659-8FAC-1B489C31FACF}"/>
    <hyperlink ref="D469" r:id="rId245" display="http://www.pesiksenmaailma.fi/index.php/component/tilastot/?view=ottelu&amp;otteluid=26160" xr:uid="{292DC906-82B2-465A-872C-BF70358C9A7F}"/>
    <hyperlink ref="D197" r:id="rId246" display="http://www.pesiksenmaailma.fi/index.php/component/tilastot/?view=ottelu&amp;otteluid=26176" xr:uid="{D69986F5-FA35-4682-8D34-4F346A7CD3CF}"/>
    <hyperlink ref="D86" r:id="rId247" display="http://www.pesiksenmaailma.fi/index.php/component/tilastot/?view=ottelu&amp;otteluid=26196" xr:uid="{2D39B53B-6FAC-4F82-A3DC-696656B1E2F4}"/>
    <hyperlink ref="D244" r:id="rId248" display="http://www.pesiksenmaailma.fi/index.php/component/tilastot/?view=ottelu&amp;otteluid=26213" xr:uid="{D7AC608B-0BC2-4996-9A34-B8004E11B6C7}"/>
    <hyperlink ref="D430" r:id="rId249" display="http://www.pesiksenmaailma.fi/index.php/component/tilastot/?view=ottelu&amp;otteluid=26229" xr:uid="{9EE686F3-CED2-49D4-BD17-B5AAB69FB232}"/>
    <hyperlink ref="D181" r:id="rId250" display="http://www.pesiksenmaailma.fi/index.php/component/tilastot/?view=ottelu&amp;otteluid=26240" xr:uid="{2376C6D8-BFAC-4844-816E-656BE7493837}"/>
    <hyperlink ref="D35" r:id="rId251" display="http://www.pesiksenmaailma.fi/index.php/component/tilastot/?view=ottelu&amp;otteluid=26257" xr:uid="{A432EB63-82A2-4106-B7D1-4B27BB29010F}"/>
    <hyperlink ref="D138" r:id="rId252" display="http://www.pesiksenmaailma.fi/index.php/component/tilastot/?view=ottelu&amp;otteluid=26286" xr:uid="{DF7A1BE3-2E00-49AE-8B81-EFFA3F42D9D6}"/>
    <hyperlink ref="D141" r:id="rId253" display="http://www.pesiksenmaailma.fi/index.php/component/tilastot/?view=ottelu&amp;otteluid=26300" xr:uid="{A4714833-935C-4BCF-A0EA-1458883D7235}"/>
    <hyperlink ref="D45" r:id="rId254" display="http://www.pesiksenmaailma.fi/index.php/component/tilastot/?view=ottelu&amp;otteluid=26320" xr:uid="{67B19274-B823-4D97-87D8-C54F1C955D61}"/>
    <hyperlink ref="D44" r:id="rId255" display="http://www.pesiksenmaailma.fi/index.php/component/tilastot/?view=ottelu&amp;otteluid=26325" xr:uid="{5E65EE96-FC55-441F-93DB-41F1EB400295}"/>
    <hyperlink ref="D339" r:id="rId256" display="http://www.pesiksenmaailma.fi/index.php/component/tilastot/?view=ottelu&amp;otteluid=24206" xr:uid="{115251F6-A744-4A0B-B799-C761808B7063}"/>
    <hyperlink ref="D290" r:id="rId257" display="http://www.pesiksenmaailma.fi/index.php/component/tilastot/?view=ottelu&amp;otteluid=24220" xr:uid="{CF9C6FE5-4DFE-4B7F-BA54-58B991D12C40}"/>
    <hyperlink ref="D370" r:id="rId258" display="http://www.pesiksenmaailma.fi/index.php/component/tilastot/?view=ottelu&amp;otteluid=24225" xr:uid="{A51C58CA-2468-4B5B-A03D-856A31059E80}"/>
    <hyperlink ref="D274" r:id="rId259" display="http://www.pesiksenmaailma.fi/index.php/component/tilastot/?view=ottelu&amp;otteluid=24271" xr:uid="{A9DB9068-3549-4F50-8851-1D7C21601726}"/>
    <hyperlink ref="D255" r:id="rId260" display="http://www.pesiksenmaailma.fi/index.php/component/tilastot/?view=ottelu&amp;otteluid=24296" xr:uid="{66BF32B3-3268-437A-9948-969B162DBFD8}"/>
    <hyperlink ref="D186" r:id="rId261" display="http://www.pesiksenmaailma.fi/index.php/component/tilastot/?view=ottelu&amp;otteluid=24313" xr:uid="{897179A2-1F51-46B9-B155-6FED62C55C5F}"/>
    <hyperlink ref="D68" r:id="rId262" display="http://www.pesiksenmaailma.fi/index.php/component/tilastot/?view=ottelu&amp;otteluid=24325" xr:uid="{018C70EF-0CD3-4A6F-A362-B12FC6F55127}"/>
    <hyperlink ref="D81" r:id="rId263" display="http://www.pesiksenmaailma.fi/index.php/component/tilastot/?view=ottelu&amp;otteluid=24345" xr:uid="{7D2BB19F-7BF3-4B17-8A97-35DFDF10EF42}"/>
    <hyperlink ref="D259" r:id="rId264" display="http://www.pesiksenmaailma.fi/index.php/component/tilastot/?view=ottelu&amp;otteluid=24370" xr:uid="{010F0F97-5926-4FE7-99CA-65974D6A8238}"/>
    <hyperlink ref="D500" r:id="rId265" display="http://www.pesiksenmaailma.fi/index.php/component/tilastot/?view=ottelu&amp;otteluid=24381" xr:uid="{0C4BA520-C9D7-4C7E-8662-0C1EF8042F9D}"/>
    <hyperlink ref="D417" r:id="rId266" display="http://www.pesiksenmaailma.fi/index.php/component/tilastot/?view=ottelu&amp;otteluid=24399" xr:uid="{40A63F2F-F75B-4A02-9BF2-082FC1F7EFE3}"/>
    <hyperlink ref="D474" r:id="rId267" display="http://www.pesiksenmaailma.fi/index.php/component/tilastot/?view=ottelu&amp;otteluid=24419" xr:uid="{28D1526B-371A-4431-9BA5-FEFBCF9BE92A}"/>
    <hyperlink ref="D192" r:id="rId268" display="http://www.pesiksenmaailma.fi/index.php/component/tilastot/?view=ottelu&amp;otteluid=24656" xr:uid="{9C940CA5-3614-4321-8BD6-9BB750514AAE}"/>
    <hyperlink ref="D462" r:id="rId269" display="http://www.pesiksenmaailma.fi/index.php/component/tilastot/?view=ottelu&amp;otteluid=24664" xr:uid="{2D6D8E39-D333-411A-8744-FDFB905DB8AF}"/>
    <hyperlink ref="D333" r:id="rId270" display="http://www.pesiksenmaailma.fi/index.php/component/tilastot/?view=ottelu&amp;otteluid=24681" xr:uid="{FCDDE493-DC2C-4176-B9AB-D56D8D9CD684}"/>
    <hyperlink ref="D119" r:id="rId271" display="http://www.pesiksenmaailma.fi/index.php/component/tilastot/?view=ottelu&amp;otteluid=24690" xr:uid="{7762A688-9C72-42D1-A003-5036C02FEEBC}"/>
    <hyperlink ref="D269" r:id="rId272" display="http://www.pesiksenmaailma.fi/index.php/component/tilastot/?view=ottelu&amp;otteluid=24699" xr:uid="{335C3205-C9BC-4BA1-AF6E-604913505C3C}"/>
    <hyperlink ref="D30" r:id="rId273" display="http://www.pesiksenmaailma.fi/index.php/component/tilastot/?view=ottelu&amp;otteluid=24705" xr:uid="{6C6E22FF-0FC1-42E5-BE71-EEEFD7623B54}"/>
    <hyperlink ref="D29" r:id="rId274" display="http://www.pesiksenmaailma.fi/index.php/component/tilastot/?view=ottelu&amp;otteluid=24714" xr:uid="{CFE617FB-8D05-476C-9F67-34B2715FA7FA}"/>
    <hyperlink ref="D261" r:id="rId275" display="http://www.pesiksenmaailma.fi/index.php/component/tilastot/?view=ottelu&amp;otteluid=24726" xr:uid="{BCAFF47D-5309-4CFD-AB0E-6EDC03432923}"/>
    <hyperlink ref="D163" r:id="rId276" display="http://www.pesiksenmaailma.fi/index.php/component/tilastot/?view=ottelu&amp;otteluid=24734" xr:uid="{E63D60E2-4512-4A11-AC75-F170639B042A}"/>
    <hyperlink ref="D301" r:id="rId277" display="http://www.pesiksenmaailma.fi/index.php/component/tilastot/?view=ottelu&amp;otteluid=22476" xr:uid="{C0207C7C-DD90-45E1-BF81-FDE7EE0424BC}"/>
    <hyperlink ref="D355" r:id="rId278" display="http://www.pesiksenmaailma.fi/index.php/component/tilastot/?view=ottelu&amp;otteluid=22508" xr:uid="{9C1675FC-C937-48E3-9E92-88583514C4B0}"/>
    <hyperlink ref="D249" r:id="rId279" display="http://www.pesiksenmaailma.fi/index.php/component/tilastot/?view=ottelu&amp;otteluid=22522" xr:uid="{DFD489A4-442E-4344-845A-5D1AA8D59AEF}"/>
    <hyperlink ref="D203" r:id="rId280" display="http://www.pesiksenmaailma.fi/index.php/component/tilastot/?view=ottelu&amp;otteluid=22550" xr:uid="{0DE8383B-E19D-44CA-854F-1B809629A23B}"/>
    <hyperlink ref="D394" r:id="rId281" display="http://www.pesiksenmaailma.fi/index.php/component/tilastot/?view=ottelu&amp;otteluid=22557" xr:uid="{0FA76896-2639-4B82-9A59-19F3C63A5E55}"/>
    <hyperlink ref="D205" r:id="rId282" display="http://www.pesiksenmaailma.fi/index.php/component/tilastot/?view=ottelu&amp;otteluid=22574" xr:uid="{AAE0C7E0-B140-4462-B1E5-CC833DB901A8}"/>
    <hyperlink ref="D411" r:id="rId283" display="http://www.pesiksenmaailma.fi/index.php/component/tilastot/?view=ottelu&amp;otteluid=22610" xr:uid="{C09B4B47-64C1-4F47-870C-84243D1CC08F}"/>
    <hyperlink ref="D245" r:id="rId284" display="http://www.pesiksenmaailma.fi/index.php/component/tilastot/?view=ottelu&amp;otteluid=22634" xr:uid="{F79E3AD0-818C-4E6F-8615-204D7E73029F}"/>
    <hyperlink ref="D492" r:id="rId285" display="http://www.pesiksenmaailma.fi/index.php/component/tilastot/?view=ottelu&amp;otteluid=22651" xr:uid="{1E4AC13A-6890-4438-A95F-E0AB3742BC3E}"/>
    <hyperlink ref="D350" r:id="rId286" display="http://www.pesiksenmaailma.fi/index.php/component/tilastot/?view=ottelu&amp;otteluid=22668" xr:uid="{8665D42C-5BA4-4E2F-BD87-AEE428F745F5}"/>
    <hyperlink ref="D526" r:id="rId287" display="http://www.pesiksenmaailma.fi/index.php/component/tilastot/?view=ottelu&amp;otteluid=22690" xr:uid="{A03357C4-3C8A-4821-8FAC-72EE9B25B3BD}"/>
    <hyperlink ref="D321" r:id="rId288" display="http://www.pesiksenmaailma.fi/index.php/component/tilastot/?view=ottelu&amp;otteluid=22715" xr:uid="{121F629F-CDF7-4C05-8CEE-C049AB7E595A}"/>
    <hyperlink ref="D184" r:id="rId289" display="http://www.pesiksenmaailma.fi/index.php/component/tilastot/?view=ottelu&amp;otteluid=22729" xr:uid="{5E9B4100-0427-48A4-82C1-3C354C9217A8}"/>
    <hyperlink ref="D38" r:id="rId290" display="http://www.pesiksenmaailma.fi/index.php/component/tilastot/?view=ottelu&amp;otteluid=22760" xr:uid="{7879AAA3-8891-450C-977D-A4E63E2AAB10}"/>
    <hyperlink ref="D286" r:id="rId291" display="http://www.pesiksenmaailma.fi/index.php/component/tilastot/?view=ottelu&amp;otteluid=22774" xr:uid="{6800B4A8-80C8-4238-9311-66DA392D2B0E}"/>
    <hyperlink ref="D59" r:id="rId292" display="http://www.pesiksenmaailma.fi/index.php/component/tilastot/?view=ottelu&amp;otteluid=22797" xr:uid="{4C3C89C3-120E-45EC-83E3-64CEC91AB8AD}"/>
    <hyperlink ref="D390" r:id="rId293" display="http://www.pesiksenmaailma.fi/index.php/component/tilastot/?view=ottelu&amp;otteluid=22800" xr:uid="{705690FA-8274-4A40-9A27-358190ECCF5C}"/>
    <hyperlink ref="D65" r:id="rId294" display="http://www.pesiksenmaailma.fi/index.php/component/tilastot/?view=ottelu&amp;otteluid=22823" xr:uid="{7E5DB75B-A564-4F64-9F39-B673E8AD02A2}"/>
    <hyperlink ref="D393" r:id="rId295" display="http://www.pesiksenmaailma.fi/index.php/component/tilastot/?view=ottelu&amp;otteluid=22842" xr:uid="{01991569-E38A-48AC-B62E-72EAB12C9B40}"/>
    <hyperlink ref="D55" r:id="rId296" display="http://www.pesiksenmaailma.fi/index.php/component/tilastot/?view=ottelu&amp;otteluid=22866" xr:uid="{661BB0BA-2513-40E7-B847-583D7B89AA75}"/>
    <hyperlink ref="D99" r:id="rId297" display="http://www.pesiksenmaailma.fi/index.php/component/tilastot/?view=ottelu&amp;otteluid=22876" xr:uid="{944B5259-DFE4-4385-8FF4-B5068AEACB55}"/>
    <hyperlink ref="D166" r:id="rId298" display="http://www.pesiksenmaailma.fi/index.php/component/tilastot/?view=ottelu&amp;otteluid=22891" xr:uid="{994E00CF-B191-4684-99A6-D09E7887034F}"/>
    <hyperlink ref="D183" r:id="rId299" display="http://www.pesiksenmaailma.fi/index.php/component/tilastot/?view=ottelu&amp;otteluid=22903" xr:uid="{DB22A777-8F26-49FD-B083-84DAB10FDD3A}"/>
    <hyperlink ref="D54" r:id="rId300" display="http://www.pesiksenmaailma.fi/index.php/component/tilastot/?view=ottelu&amp;otteluid=22923" xr:uid="{F06BD480-41D2-4071-8C48-11EE1CD77562}"/>
    <hyperlink ref="D135" r:id="rId301" display="http://www.pesiksenmaailma.fi/index.php/component/tilastot/?view=ottelu&amp;otteluid=22937" xr:uid="{D2A03A7D-BBD9-4E86-A14A-F2802D98EDD5}"/>
    <hyperlink ref="D150" r:id="rId302" display="http://www.pesiksenmaailma.fi/index.php/component/tilastot/?view=ottelu&amp;otteluid=20820" xr:uid="{95D85D40-BF6C-4ADF-B4E5-B6A5A5CE7C52}"/>
    <hyperlink ref="D520" r:id="rId303" display="http://www.pesiksenmaailma.fi/index.php/component/tilastot/?view=ottelu&amp;otteluid=20824" xr:uid="{2EC36AD5-14EB-483A-AC47-E9FF099B955F}"/>
    <hyperlink ref="D320" r:id="rId304" display="http://www.pesiksenmaailma.fi/index.php/component/tilastot/?view=ottelu&amp;otteluid=20833" xr:uid="{9C8EEF2B-35DC-4C17-AC7B-25409EF331B1}"/>
    <hyperlink ref="D218" r:id="rId305" display="http://www.pesiksenmaailma.fi/index.php/component/tilastot/?view=ottelu&amp;otteluid=20837" xr:uid="{F34E9AC8-B2D9-456B-AE0B-5B744B7D8230}"/>
    <hyperlink ref="D415" r:id="rId306" display="http://www.pesiksenmaailma.fi/index.php/component/tilastot/?view=ottelu&amp;otteluid=20845" xr:uid="{5C190264-E5FD-4BDB-9E28-C0EFE90725A2}"/>
    <hyperlink ref="D187" r:id="rId307" display="http://www.pesiksenmaailma.fi/index.php/component/tilastot/?view=ottelu&amp;otteluid=20847" xr:uid="{AFD83226-5813-4D0C-A936-BAE26EB89B6C}"/>
    <hyperlink ref="D488" r:id="rId308" display="http://www.pesiksenmaailma.fi/index.php/component/tilastot/?view=ottelu&amp;otteluid=20862" xr:uid="{6A866532-9C5C-440C-9931-AAEF3E1912D4}"/>
    <hyperlink ref="D235" r:id="rId309" display="http://www.pesiksenmaailma.fi/index.php/component/tilastot/?view=ottelu&amp;otteluid=20869" xr:uid="{7F6BF5E6-7C3A-4663-9162-76C48DE6F472}"/>
    <hyperlink ref="D117" r:id="rId310" display="http://www.pesiksenmaailma.fi/index.php/component/tilastot/?view=ottelu&amp;otteluid=20871" xr:uid="{E5AD4AE9-2B66-4378-81FC-F561F1E84FD0}"/>
    <hyperlink ref="D330" r:id="rId311" display="http://www.pesiksenmaailma.fi/index.php/component/tilastot/?view=ottelu&amp;otteluid=20879" xr:uid="{F2A6FB8C-C79A-462E-8B24-F08FC3BB420F}"/>
    <hyperlink ref="D142" r:id="rId312" display="http://www.pesiksenmaailma.fi/index.php/component/tilastot/?view=ottelu&amp;otteluid=20886" xr:uid="{67A37188-F71B-4BA1-8E9B-27FF17586870}"/>
    <hyperlink ref="D525" r:id="rId313" display="http://www.pesiksenmaailma.fi/index.php/component/tilastot/?view=ottelu&amp;otteluid=20892" xr:uid="{D0B4E260-82A9-4EDA-95A9-3952E147B1A8}"/>
    <hyperlink ref="D395" r:id="rId314" display="http://www.pesiksenmaailma.fi/index.php/component/tilastot/?view=ottelu&amp;otteluid=20897" xr:uid="{CA6A9E61-9936-4E15-8004-F045E146BEF7}"/>
    <hyperlink ref="D312" r:id="rId315" display="http://www.pesiksenmaailma.fi/index.php/component/tilastot/?view=ottelu&amp;otteluid=20907" xr:uid="{1A2C6DB6-5395-4415-93C4-DFA1E97AAAE3}"/>
    <hyperlink ref="D282" r:id="rId316" display="http://www.pesiksenmaailma.fi/index.php/component/tilastot/?view=ottelu&amp;otteluid=20913" xr:uid="{C1551A53-A023-42CF-BA4C-ABF5EDB75EAF}"/>
    <hyperlink ref="D92" r:id="rId317" display="http://www.pesiksenmaailma.fi/index.php/component/tilastot/?view=ottelu&amp;otteluid=20918" xr:uid="{895DF012-D804-4A37-82CA-B0879F4F5262}"/>
    <hyperlink ref="D324" r:id="rId318" display="http://www.pesiksenmaailma.fi/index.php/component/tilastot/?view=ottelu&amp;otteluid=20923" xr:uid="{DBE3F6EE-C16D-4FCF-829E-4B63CA1270AF}"/>
    <hyperlink ref="D189" r:id="rId319" display="http://www.pesiksenmaailma.fi/index.php/component/tilastot/?view=ottelu&amp;otteluid=20930" xr:uid="{7737D5E7-09BF-4205-899B-5387B979364E}"/>
    <hyperlink ref="D383" r:id="rId320" display="http://www.pesiksenmaailma.fi/index.php/component/tilastot/?view=ottelu&amp;otteluid=20937" xr:uid="{EAC7EC19-C97C-4AAF-916F-81372B69198C}"/>
    <hyperlink ref="D397" r:id="rId321" display="http://www.pesiksenmaailma.fi/index.php/component/tilastot/?view=ottelu&amp;otteluid=20944" xr:uid="{1D62721E-D7F9-4124-97CA-C5CAA965BA26}"/>
    <hyperlink ref="D17" r:id="rId322" display="http://www.pesiksenmaailma.fi/index.php/component/tilastot/?view=ottelu&amp;otteluid=20855" xr:uid="{A65FACD1-1D6A-40A1-84C9-8EB149AD2853}"/>
    <hyperlink ref="D100" r:id="rId323" display="http://www.pesiksenmaailma.fi/index.php/component/tilastot/?view=ottelu&amp;otteluid=20952" xr:uid="{CB6D8808-579D-408B-B8B6-014B0E5E6F50}"/>
    <hyperlink ref="D165" r:id="rId324" display="http://www.pesiksenmaailma.fi/index.php/component/tilastot/?view=ottelu&amp;otteluid=20959" xr:uid="{584AB10B-E726-4652-9085-5782C142F064}"/>
    <hyperlink ref="D25" r:id="rId325" display="http://www.pesiksenmaailma.fi/index.php/component/tilastot/?view=ottelu&amp;otteluid=20960" xr:uid="{EF7AF043-C88C-41E0-B4F6-55B6F444BB73}"/>
    <hyperlink ref="D136" r:id="rId326" display="http://www.pesiksenmaailma.fi/index.php/component/tilastot/?view=ottelu&amp;otteluid=20964" xr:uid="{7C93A426-5B29-46D6-AE64-9AA83544A56F}"/>
    <hyperlink ref="D231" r:id="rId327" display="http://www.pesiksenmaailma.fi/index.php/component/tilastot/?view=ottelu&amp;otteluid=20969" xr:uid="{7BD6CE04-545F-4A17-B157-3EA725B1ABAE}"/>
    <hyperlink ref="D12" r:id="rId328" display="http://www.pesiksenmaailma.fi/index.php/component/tilastot/?view=ottelu&amp;otteluid=19282" xr:uid="{88A4C59B-4B2E-4444-85DA-E12D32DEE456}"/>
    <hyperlink ref="D473" r:id="rId329" display="http://www.pesiksenmaailma.fi/index.php/component/tilastot/?view=ottelu&amp;otteluid=19297" xr:uid="{73868472-C96B-4048-B34C-C0055A64A5BB}"/>
    <hyperlink ref="D341" r:id="rId330" display="http://www.pesiksenmaailma.fi/index.php/component/tilastot/?view=ottelu&amp;otteluid=19303" xr:uid="{F134B37A-A7D2-4701-A252-F77098339A68}"/>
    <hyperlink ref="D515" r:id="rId331" display="http://www.pesiksenmaailma.fi/index.php/component/tilastot/?view=ottelu&amp;otteluid=19306" xr:uid="{D7076B1C-FF73-4EFF-882B-67D2A6DC31A8}"/>
    <hyperlink ref="D246" r:id="rId332" display="http://www.pesiksenmaailma.fi/index.php/component/tilastot/?view=ottelu&amp;otteluid=19314" xr:uid="{A458224D-5537-4CC1-883E-3BE3648BDCAA}"/>
    <hyperlink ref="D503" r:id="rId333" display="http://www.pesiksenmaailma.fi/index.php/component/tilastot/?view=ottelu&amp;otteluid=19323" xr:uid="{59418634-31AD-4254-B0EC-CCF9FDD3E07E}"/>
    <hyperlink ref="D129" r:id="rId334" display="http://www.pesiksenmaailma.fi/index.php/component/tilastot/?view=ottelu&amp;otteluid=19329" xr:uid="{B69255BF-2C5D-40C6-981A-6A4CD4E44D54}"/>
    <hyperlink ref="D287" r:id="rId335" display="http://www.pesiksenmaailma.fi/index.php/component/tilastot/?view=ottelu&amp;otteluid=19335" xr:uid="{BF706DD9-6DDF-40C6-B611-42FFB7E87194}"/>
    <hyperlink ref="D360" r:id="rId336" display="http://www.pesiksenmaailma.fi/index.php/component/tilastot/?view=ottelu&amp;otteluid=19340" xr:uid="{89CD87D6-53EA-4430-A29C-973AD2C03430}"/>
    <hyperlink ref="D215" r:id="rId337" display="http://www.pesiksenmaailma.fi/index.php/component/tilastot/?view=ottelu&amp;otteluid=19343" xr:uid="{CB3C1A2A-1CFD-4F6E-BFA7-D77B00D35AB8}"/>
    <hyperlink ref="D48" r:id="rId338" display="http://www.pesiksenmaailma.fi/index.php/component/tilastot/?view=ottelu&amp;otteluid=19346" xr:uid="{A780E412-1D1B-46B8-A65A-17D822C186DB}"/>
    <hyperlink ref="D291" r:id="rId339" display="http://www.pesiksenmaailma.fi/index.php/component/tilastot/?view=ottelu&amp;otteluid=19352" xr:uid="{72F5BCBA-0343-48F1-8D2A-47EA6B1B6456}"/>
    <hyperlink ref="D288" r:id="rId340" display="http://www.pesiksenmaailma.fi/index.php/component/tilastot/?view=ottelu&amp;otteluid=19356" xr:uid="{095E5547-8AF7-436E-8AC2-84AA2B3305FD}"/>
    <hyperlink ref="D143" r:id="rId341" display="http://www.pesiksenmaailma.fi/index.php/component/tilastot/?view=ottelu&amp;otteluid=19362" xr:uid="{82F98361-1F43-4B0B-9FB4-15DB09B7694A}"/>
    <hyperlink ref="D521" r:id="rId342" display="http://www.pesiksenmaailma.fi/index.php/component/tilastot/?view=ottelu&amp;otteluid=19369" xr:uid="{10768757-EFE8-4227-921A-8A57BE51FA2B}"/>
    <hyperlink ref="D154" r:id="rId343" display="http://www.pesiksenmaailma.fi/index.php/component/tilastot/?view=ottelu&amp;otteluid=19373" xr:uid="{6D906925-E7C0-4C05-9B73-69AC87411657}"/>
    <hyperlink ref="D94" r:id="rId344" display="http://www.pesiksenmaailma.fi/index.php/component/tilastot/?view=ottelu&amp;otteluid=19379" xr:uid="{05BFCA37-914C-42B5-8C6A-BA8F9E9C0E64}"/>
    <hyperlink ref="D152" r:id="rId345" display="http://www.pesiksenmaailma.fi/index.php/component/tilastot/?view=ottelu&amp;otteluid=19391" xr:uid="{5B0F4BD7-19DD-453E-B6A0-902C9E15BB20}"/>
    <hyperlink ref="D213" r:id="rId346" display="http://www.pesiksenmaailma.fi/index.php/component/tilastot/?view=ottelu&amp;otteluid=19393" xr:uid="{9C7AECEF-D8A8-4BF0-87BD-92EBCF1BD587}"/>
    <hyperlink ref="D103" r:id="rId347" display="http://www.pesiksenmaailma.fi/index.php/component/tilastot/?view=ottelu&amp;otteluid=19399" xr:uid="{A3D6F618-19B6-476D-B6FC-665A48E0F35F}"/>
    <hyperlink ref="D207" r:id="rId348" display="http://www.pesiksenmaailma.fi/index.php/component/tilastot/?view=ottelu&amp;otteluid=19408" xr:uid="{D8BA6E5A-9C7C-4E69-A6A6-7CFB6B321C7B}"/>
    <hyperlink ref="D208" r:id="rId349" display="http://www.pesiksenmaailma.fi/index.php/component/tilastot/?view=ottelu&amp;otteluid=19410" xr:uid="{BCF9F72A-6809-4593-BEC7-8236FD9E8B37}"/>
    <hyperlink ref="D174" r:id="rId350" display="http://www.pesiksenmaailma.fi/index.php/component/tilastot/?view=ottelu&amp;otteluid=19415" xr:uid="{1F5C59B4-6507-401B-B7AE-7B3330A0572A}"/>
    <hyperlink ref="D228" r:id="rId351" display="http://www.pesiksenmaailma.fi/index.php/component/tilastot/?view=ottelu&amp;otteluid=19421" xr:uid="{7225B3C2-31B4-446D-B9A2-70EB015CFC65}"/>
    <hyperlink ref="D9" r:id="rId352" display="http://www.pesiksenmaailma.fi/index.php/component/tilastot/?view=ottelu&amp;otteluid=19428" xr:uid="{F5972C96-5E70-40D3-8515-0C59387DAB77}"/>
    <hyperlink ref="D494" r:id="rId353" display="http://www.pesiksenmaailma.fi/index.php/component/tilastot/?view=ottelu&amp;otteluid=19430" xr:uid="{B1D09762-E79C-430E-B3FA-EF4B323B8CFD}"/>
    <hyperlink ref="D118" r:id="rId354" display="http://www.pesiksenmaailma.fi/index.php/component/tilastot/?view=ottelu&amp;otteluid=17824" xr:uid="{4DA009F2-C18D-4A3D-845D-07F0B814212A}"/>
    <hyperlink ref="D334" r:id="rId355" display="http://www.pesiksenmaailma.fi/index.php/component/tilastot/?view=ottelu&amp;otteluid=17914" xr:uid="{0A52D308-C3E8-442B-9082-3FBA446DA525}"/>
    <hyperlink ref="D60" r:id="rId356" display="http://www.pesiksenmaailma.fi/index.php/component/tilastot/?view=ottelu&amp;otteluid=17961" xr:uid="{1BD6BC87-E4EF-43C6-8E91-2A6598A61E7C}"/>
    <hyperlink ref="D436" r:id="rId357" display="http://www.pesiksenmaailma.fi/index.php/component/tilastot/?view=ottelu&amp;otteluid=18059" xr:uid="{5A13FC80-2CAB-4957-90EC-A75AD00AB379}"/>
    <hyperlink ref="D32" r:id="rId358" display="http://www.pesiksenmaailma.fi/index.php/component/tilastot/?view=ottelu&amp;otteluid=18113" xr:uid="{CFEB61B2-01F0-4EB9-B313-91A47FB5408E}"/>
    <hyperlink ref="D121" r:id="rId359" display="http://www.pesiksenmaailma.fi/index.php/component/tilastot/?view=ottelu&amp;otteluid=18153" xr:uid="{B961A561-4F4D-42E4-A85B-314BFF3FE61B}"/>
    <hyperlink ref="D209" r:id="rId360" display="http://www.pesiksenmaailma.fi/index.php/component/tilastot/?view=ottelu&amp;otteluid=18201" xr:uid="{0E8E8504-0B7F-418C-BF56-D3C96909BFF4}"/>
    <hyperlink ref="D110" r:id="rId361" display="http://www.pesiksenmaailma.fi/index.php/component/tilastot/?view=ottelu&amp;otteluid=18203" xr:uid="{4A678A66-8947-4C52-83B7-66A38DC47C10}"/>
    <hyperlink ref="D149" r:id="rId362" display="http://www.pesiksenmaailma.fi/index.php/component/tilastot/?view=ottelu&amp;otteluid=18240" xr:uid="{141320F2-2EDB-4302-B1BD-E8783020EB56}"/>
    <hyperlink ref="D366" r:id="rId363" display="http://www.pesiksenmaailma.fi/index.php/component/tilastot/?view=ottelu&amp;otteluid=18283" xr:uid="{C59DF13C-F759-449B-8D77-CD318D55C3AB}"/>
    <hyperlink ref="D371" r:id="rId364" display="http://www.pesiksenmaailma.fi/index.php/component/tilastot/?view=ottelu&amp;otteluid=18323" xr:uid="{C16D9C05-6908-4997-A74B-D771BAE72723}"/>
    <hyperlink ref="D179" r:id="rId365" display="http://www.pesiksenmaailma.fi/index.php/component/tilastot/?view=ottelu&amp;otteluid=18400" xr:uid="{A5E32F4E-677D-4854-A6BA-1766FE987C74}"/>
    <hyperlink ref="D102" r:id="rId366" display="http://www.pesiksenmaailma.fi/index.php/component/tilastot/?view=ottelu&amp;otteluid=18448" xr:uid="{03297881-FCA6-44B2-BFA6-1696BD021A2F}"/>
    <hyperlink ref="D93" r:id="rId367" display="http://www.pesiksenmaailma.fi/index.php/component/tilastot/?view=ottelu&amp;otteluid=18508" xr:uid="{E7F42E43-0000-4ACF-B32C-C66E58271358}"/>
    <hyperlink ref="D1" r:id="rId368" display="http://www.pesiksenmaailma.fi/index.php/component/tilastot/?view=ottelu&amp;otteluid=18539" xr:uid="{61ADE2AA-E9AB-4385-868A-51F5A227CC43}"/>
    <hyperlink ref="D51" r:id="rId369" display="http://www.pesiksenmaailma.fi/index.php/component/tilastot/?view=ottelu&amp;otteluid=18565" xr:uid="{F8011D79-F7D2-48BB-9BC8-0F770ED2EE60}"/>
    <hyperlink ref="D529" r:id="rId370" display="http://www.pesiksenmaailma.fi/index.php/component/tilastot/?view=ottelu&amp;otteluid=18610" xr:uid="{AEB4EE64-E396-469A-B0A8-4E6D97C1A73C}"/>
    <hyperlink ref="D83" r:id="rId371" display="http://www.pesiksenmaailma.fi/index.php/component/tilastot/?view=ottelu&amp;otteluid=18641" xr:uid="{FCA894D2-5739-4D39-B836-779C9B8371EA}"/>
    <hyperlink ref="D7" r:id="rId372" display="http://www.pesiksenmaailma.fi/index.php/component/tilastot/?view=ottelu&amp;otteluid=18708" xr:uid="{4D5174A8-9DF4-4430-A9B9-62E7597D8FE0}"/>
    <hyperlink ref="D270" r:id="rId373" display="http://www.pesiksenmaailma.fi/index.php/component/tilastot/?view=ottelu&amp;otteluid=18801" xr:uid="{CD8988EE-26D2-497A-83AB-004271C0BF48}"/>
    <hyperlink ref="D4" r:id="rId374" display="http://www.pesiksenmaailma.fi/index.php/component/tilastot/?view=ottelu&amp;otteluid=18823" xr:uid="{D2D0A6C1-1B4E-4D43-B661-B9D18DC01AFA}"/>
    <hyperlink ref="D115" r:id="rId375" display="http://www.pesiksenmaailma.fi/index.php/component/tilastot/?view=ottelu&amp;otteluid=18853" xr:uid="{10E61DAC-B3A0-48EE-96A9-36A1B4E66F5D}"/>
    <hyperlink ref="D314" r:id="rId376" display="http://www.pesiksenmaailma.fi/index.php/component/tilastot/?view=ottelu&amp;otteluid=18871" xr:uid="{EB078A93-AB58-4C27-A501-DDDD65219DD9}"/>
    <hyperlink ref="D105" r:id="rId377" display="http://www.pesiksenmaailma.fi/index.php/component/tilastot/?view=ottelu&amp;otteluid=18913" xr:uid="{8A8FBCC4-5A31-432E-B037-17A2A210BCE0}"/>
    <hyperlink ref="D109" r:id="rId378" display="http://www.pesiksenmaailma.fi/index.php/component/tilastot/?view=ottelu&amp;otteluid=18943" xr:uid="{F9A0A810-7548-4928-BEFC-B9EDBE2338A6}"/>
    <hyperlink ref="D444" r:id="rId379" display="http://www.pesiksenmaailma.fi/index.php/component/tilastot/?view=ottelu&amp;otteluid=18970" xr:uid="{8854DE53-745C-43DB-B728-02B915BB20DE}"/>
    <hyperlink ref="D224" r:id="rId380" display="http://www.pesiksenmaailma.fi/index.php/component/tilastot/?view=ottelu&amp;otteluid=16412" xr:uid="{D5301ACC-384D-4351-B0CA-F3505E5CB63F}"/>
    <hyperlink ref="D196" r:id="rId381" display="http://www.pesiksenmaailma.fi/index.php/component/tilastot/?view=ottelu&amp;otteluid=16466" xr:uid="{9BF104D5-2CE9-4CEB-ADD6-9460CF948696}"/>
    <hyperlink ref="D216" r:id="rId382" display="http://www.pesiksenmaailma.fi/index.php/component/tilastot/?view=ottelu&amp;otteluid=16494" xr:uid="{D3E521C3-8590-40C8-8BEA-38A45D2245AF}"/>
    <hyperlink ref="D190" r:id="rId383" display="http://www.pesiksenmaailma.fi/index.php/component/tilastot/?view=ottelu&amp;otteluid=16569" xr:uid="{19610EFD-F3BA-4B78-8CB3-B4B708DA26D9}"/>
    <hyperlink ref="D37" r:id="rId384" display="http://www.pesiksenmaailma.fi/index.php/component/tilastot/?view=ottelu&amp;otteluid=16640" xr:uid="{E3525DB1-4F0F-4989-BC1C-6EA637DE228D}"/>
    <hyperlink ref="D236" r:id="rId385" display="http://www.pesiksenmaailma.fi/index.php/component/tilastot/?view=ottelu&amp;otteluid=16667" xr:uid="{E2F7D52E-4407-413E-91D4-58088FB51537}"/>
    <hyperlink ref="D252" r:id="rId386" display="http://www.pesiksenmaailma.fi/index.php/component/tilastot/?view=ottelu&amp;otteluid=16715" xr:uid="{5C563BD9-9019-43D1-BBFD-2F6E4E19776C}"/>
    <hyperlink ref="D194" r:id="rId387" display="http://www.pesiksenmaailma.fi/index.php/component/tilastot/?view=ottelu&amp;otteluid=16754" xr:uid="{74CAC893-FD24-492C-8ECF-119EFD647115}"/>
    <hyperlink ref="D319" r:id="rId388" display="http://www.pesiksenmaailma.fi/index.php/component/tilastot/?view=ottelu&amp;otteluid=16791" xr:uid="{C32AED4A-0088-4DF0-8853-797EABFB643F}"/>
    <hyperlink ref="D202" r:id="rId389" display="http://www.pesiksenmaailma.fi/index.php/component/tilastot/?view=ottelu&amp;otteluid=16827" xr:uid="{FA3C9683-3080-479F-BB92-E3758C7561BC}"/>
    <hyperlink ref="D250" r:id="rId390" display="http://www.pesiksenmaailma.fi/index.php/component/tilastot/?view=ottelu&amp;otteluid=16847" xr:uid="{90DE456E-B55E-4503-B87F-59BFA627CA43}"/>
    <hyperlink ref="D277" r:id="rId391" display="http://www.pesiksenmaailma.fi/index.php/component/tilastot/?view=ottelu&amp;otteluid=16872" xr:uid="{1E55C0B9-0E36-466B-BF5E-C9A2C2063B6B}"/>
    <hyperlink ref="D85" r:id="rId392" display="http://www.pesiksenmaailma.fi/index.php/component/tilastot/?view=ottelu&amp;otteluid=16972" xr:uid="{83BFDB6A-B9C7-4998-B2C3-6E067BCB61E6}"/>
    <hyperlink ref="D49" r:id="rId393" display="http://www.pesiksenmaailma.fi/index.php/component/tilastot/?view=ottelu&amp;otteluid=17034" xr:uid="{EB66545E-D804-453D-B0E5-4653523753CF}"/>
    <hyperlink ref="D310" r:id="rId394" display="http://www.pesiksenmaailma.fi/index.php/component/tilastot/?view=ottelu&amp;otteluid=17073" xr:uid="{16C4B3D2-F6FB-4C1A-9C67-54FFA7A9BD0E}"/>
    <hyperlink ref="D112" r:id="rId395" display="http://www.pesiksenmaailma.fi/index.php/component/tilastot/?view=ottelu&amp;otteluid=17100" xr:uid="{B1D49739-0614-430A-A738-B12BD499C439}"/>
    <hyperlink ref="D26" r:id="rId396" display="http://www.pesiksenmaailma.fi/index.php/component/tilastot/?view=ottelu&amp;otteluid=17142" xr:uid="{D8B9001B-2EF8-4BEF-86D9-FE86AAA573FC}"/>
    <hyperlink ref="D2" r:id="rId397" display="http://www.pesiksenmaailma.fi/index.php/component/tilastot/?view=ottelu&amp;otteluid=17184" xr:uid="{309A9B90-885D-4440-94A1-20B57C010753}"/>
    <hyperlink ref="D31" r:id="rId398" display="http://www.pesiksenmaailma.fi/index.php/component/tilastot/?view=ottelu&amp;otteluid=17240" xr:uid="{951B741D-32C8-4803-98AF-ECA286A79D55}"/>
    <hyperlink ref="D107" r:id="rId399" display="http://www.pesiksenmaailma.fi/index.php/component/tilastot/?view=ottelu&amp;otteluid=17280" xr:uid="{AFD8045E-81A0-4B0E-A196-46EC5EC80947}"/>
    <hyperlink ref="D6" r:id="rId400" display="http://www.pesiksenmaailma.fi/index.php/component/tilastot/?view=ottelu&amp;otteluid=17351" xr:uid="{C08CECF5-BE71-4DD7-A884-E2EAA9CC643D}"/>
    <hyperlink ref="D23" r:id="rId401" display="http://www.pesiksenmaailma.fi/index.php/component/tilastot/?view=ottelu&amp;otteluid=17374" xr:uid="{97CA7C47-1DB5-401E-8F93-9BC8E3EB4752}"/>
    <hyperlink ref="D164" r:id="rId402" display="http://www.pesiksenmaailma.fi/index.php/component/tilastot/?view=ottelu&amp;otteluid=17442" xr:uid="{1D36F9F8-5D2B-46F9-8821-1AF6C7C5D3FB}"/>
    <hyperlink ref="D536" r:id="rId403" display="http://www.pesiksenmaailma.fi/index.php/component/tilastot/?view=ottelu&amp;otteluid=17498" xr:uid="{3E40D804-8FC2-46B8-8E15-095F49C4DB49}"/>
    <hyperlink ref="D523" r:id="rId404" display="http://www.pesiksenmaailma.fi/index.php/component/tilastot/?view=ottelu&amp;otteluid=15081" xr:uid="{8B0CEB8D-6839-4A22-A4B8-11A1B93D3F27}"/>
    <hyperlink ref="D413" r:id="rId405" display="http://www.pesiksenmaailma.fi/index.php/component/tilastot/?view=ottelu&amp;otteluid=15087" xr:uid="{0761EF12-3758-4EE7-8C3B-15A4B508D642}"/>
    <hyperlink ref="D519" r:id="rId406" display="http://www.pesiksenmaailma.fi/index.php/component/tilastot/?view=ottelu&amp;otteluid=15092" xr:uid="{E6DD1EA1-3679-4086-B0F6-B832D7E3B85F}"/>
    <hyperlink ref="D535" r:id="rId407" display="http://www.pesiksenmaailma.fi/index.php/component/tilastot/?view=ottelu&amp;otteluid=15102" xr:uid="{5EE3CF1F-4668-4F49-9402-72BA6701FED8}"/>
    <hyperlink ref="D292" r:id="rId408" display="http://www.pesiksenmaailma.fi/index.php/component/tilastot/?view=ottelu&amp;otteluid=15104" xr:uid="{70E9D899-CDDB-47EF-AE59-141F0BA3AEAF}"/>
    <hyperlink ref="D419" r:id="rId409" display="http://www.pesiksenmaailma.fi/index.php/component/tilastot/?view=ottelu&amp;otteluid=15113" xr:uid="{44F66536-8E84-4960-B69F-EC92F176EA33}"/>
    <hyperlink ref="D369" r:id="rId410" display="http://www.pesiksenmaailma.fi/index.php/component/tilastot/?view=ottelu&amp;otteluid=15119" xr:uid="{AF9ECBDA-C732-45A4-B1EB-502F6BECFD8E}"/>
    <hyperlink ref="D437" r:id="rId411" display="http://www.pesiksenmaailma.fi/index.php/component/tilastot/?view=ottelu&amp;otteluid=15122" xr:uid="{A9C80B9B-33DC-45AA-96F5-507F26208A23}"/>
    <hyperlink ref="D408" r:id="rId412" display="http://www.pesiksenmaailma.fi/index.php/component/tilastot/?view=ottelu&amp;otteluid=15128" xr:uid="{2E6299AD-100B-42FE-8F9D-07E77A5DE5E1}"/>
    <hyperlink ref="D481" r:id="rId413" display="http://www.pesiksenmaailma.fi/index.php/component/tilastot/?view=ottelu&amp;otteluid=15136" xr:uid="{4D460040-D53E-4601-9F3A-2E4713AC92AC}"/>
    <hyperlink ref="D442" r:id="rId414" display="http://www.pesiksenmaailma.fi/index.php/component/tilastot/?view=ottelu&amp;otteluid=15142" xr:uid="{6DC6FE6A-47EA-4E9C-B124-43C9D2C44571}"/>
    <hyperlink ref="D303" r:id="rId415" display="http://www.pesiksenmaailma.fi/index.php/component/tilastot/?view=ottelu&amp;otteluid=15144" xr:uid="{D7DD4225-FEDA-4211-AC8D-6B2233AC7AEF}"/>
    <hyperlink ref="D82" r:id="rId416" display="http://www.pesiksenmaailma.fi/index.php/component/tilastot/?view=ottelu&amp;otteluid=15148" xr:uid="{80AC65C9-A217-4454-8C17-7E8A961AB450}"/>
    <hyperlink ref="D21" r:id="rId417" display="http://www.pesiksenmaailma.fi/index.php/component/tilastot/?view=ottelu&amp;otteluid=15157" xr:uid="{B99341A7-9712-479E-AA59-3FD3673C8B0A}"/>
    <hyperlink ref="D478" r:id="rId418" display="http://www.pesiksenmaailma.fi/index.php/component/tilastot/?view=ottelu&amp;otteluid=15161" xr:uid="{CD9F6979-9469-4F11-9E0A-90A06E46CE44}"/>
    <hyperlink ref="D156" r:id="rId419" display="http://www.pesiksenmaailma.fi/index.php/component/tilastot/?view=ottelu&amp;otteluid=15169" xr:uid="{9D48E79F-A413-4FEE-84E0-1038E2EF5E5B}"/>
    <hyperlink ref="D80" r:id="rId420" display="http://www.pesiksenmaailma.fi/index.php/component/tilastot/?view=ottelu&amp;otteluid=15178" xr:uid="{E1853478-A7AC-4CAB-B68C-C7AB0CE6DED6}"/>
    <hyperlink ref="D440" r:id="rId421" display="http://www.pesiksenmaailma.fi/index.php/component/tilastot/?view=ottelu&amp;otteluid=15182" xr:uid="{C67B2EB5-21FC-4E77-B177-44A354459FC1}"/>
    <hyperlink ref="D421" r:id="rId422" display="http://www.pesiksenmaailma.fi/index.php/component/tilastot/?view=ottelu&amp;otteluid=15186" xr:uid="{3A78A832-457E-45DD-934D-67FD45E6A2AD}"/>
    <hyperlink ref="D516" r:id="rId423" display="http://www.pesiksenmaailma.fi/index.php/component/tilastot/?view=ottelu&amp;otteluid=15193" xr:uid="{D24B5E69-5912-4305-94C0-2EBD54B6FCF3}"/>
    <hyperlink ref="D171" r:id="rId424" display="http://www.pesiksenmaailma.fi/index.php/component/tilastot/?view=ottelu&amp;otteluid=15200" xr:uid="{1463C18A-B72B-4434-8E5D-504CEEFBA853}"/>
    <hyperlink ref="D239" r:id="rId425" display="http://www.pesiksenmaailma.fi/index.php/component/tilastot/?view=ottelu&amp;otteluid=15208" xr:uid="{1538B9AD-861A-492C-AACC-57EC61AB1C5F}"/>
    <hyperlink ref="D34" r:id="rId426" display="http://www.pesiksenmaailma.fi/index.php/component/tilastot/?view=ottelu&amp;otteluid=15214" xr:uid="{C70D0C0C-86EA-4640-90B4-5256EC4DC391}"/>
    <hyperlink ref="D543" r:id="rId427" display="http://www.pesiksenmaailma.fi/index.php/component/tilastot/?view=ottelu&amp;otteluid=13785" xr:uid="{754A3950-5363-4A8A-882D-44B3EFA54ED1}"/>
    <hyperlink ref="D361" r:id="rId428" display="http://www.pesiksenmaailma.fi/index.php/component/tilastot/?view=ottelu&amp;otteluid=13792" xr:uid="{CC46A861-1303-417B-A02F-A1EB5D97B62D}"/>
    <hyperlink ref="D53" r:id="rId429" display="http://www.pesiksenmaailma.fi/index.php/component/tilastot/?view=ottelu&amp;otteluid=13893" xr:uid="{5CC61FD7-E0C0-4D83-995A-54ED9519B20F}"/>
    <hyperlink ref="D332" r:id="rId430" display="http://www.pesiksenmaailma.fi/index.php/component/tilastot/?view=ottelu&amp;otteluid=13897" xr:uid="{20C12FE0-304F-44FB-BA38-1E44E72A0B5E}"/>
    <hyperlink ref="D509" r:id="rId431" display="http://www.pesiksenmaailma.fi/index.php/component/tilastot/?view=ottelu&amp;otteluid=13934" xr:uid="{0E4659A7-A438-43A8-B391-C1A5334304A2}"/>
    <hyperlink ref="D348" r:id="rId432" display="http://www.pesiksenmaailma.fi/index.php/component/tilastot/?view=ottelu&amp;otteluid=13991" xr:uid="{68E0EA03-1835-4EF8-A538-4D99A1B464D3}"/>
    <hyperlink ref="D356" r:id="rId433" display="http://www.pesiksenmaailma.fi/index.php/component/tilastot/?view=ottelu&amp;otteluid=14001" xr:uid="{1FBAEA4C-1CB8-447F-A54C-8FBFA4BFE6E8}"/>
    <hyperlink ref="D139" r:id="rId434" display="http://www.pesiksenmaailma.fi/index.php/component/tilastot/?view=ottelu&amp;otteluid=14062" xr:uid="{6B478A43-A2AC-4EFB-9B83-71298C710943}"/>
    <hyperlink ref="D220" r:id="rId435" display="http://www.pesiksenmaailma.fi/index.php/component/tilastot/?view=ottelu&amp;otteluid=14098" xr:uid="{15ADE79F-C8C3-48E5-ADF5-800781D00E57}"/>
    <hyperlink ref="D315" r:id="rId436" display="http://www.pesiksenmaailma.fi/index.php/component/tilastot/?view=ottelu&amp;otteluid=14107" xr:uid="{A9373993-3D57-4AFA-8F9E-3DDBD556B1ED}"/>
    <hyperlink ref="D329" r:id="rId437" display="http://www.pesiksenmaailma.fi/index.php/component/tilastot/?view=ottelu&amp;otteluid=14179" xr:uid="{B2754E12-6B0D-432C-9762-1FDCF67A5C5D}"/>
    <hyperlink ref="D363" r:id="rId438" display="http://www.pesiksenmaailma.fi/index.php/component/tilastot/?view=ottelu&amp;otteluid=14182" xr:uid="{94D1045E-FF5F-44D1-991C-AB75E4DF068E}"/>
    <hyperlink ref="D305" r:id="rId439" display="http://www.pesiksenmaailma.fi/index.php/component/tilastot/?view=ottelu&amp;otteluid=14251" xr:uid="{15AED311-E37D-413B-9962-43F07E70E849}"/>
    <hyperlink ref="D173" r:id="rId440" display="http://www.pesiksenmaailma.fi/index.php/component/tilastot/?view=ottelu&amp;otteluid=14260" xr:uid="{0C3CDE24-98A8-440D-A3FE-44687C9E5B4C}"/>
    <hyperlink ref="D447" r:id="rId441" display="http://www.pesiksenmaailma.fi/index.php/component/tilastot/?view=ottelu&amp;otteluid=14327" xr:uid="{380A9C6F-5E18-4B2D-9ADD-89671B98401B}"/>
    <hyperlink ref="D69" r:id="rId442" display="http://www.pesiksenmaailma.fi/index.php/component/tilastot/?view=ottelu&amp;otteluid=14333" xr:uid="{3096AF96-1E88-42D4-8D6C-5BE88BDCDC40}"/>
    <hyperlink ref="D407" r:id="rId443" display="http://www.pesiksenmaailma.fi/index.php/component/tilastot/?view=ottelu&amp;otteluid=14390" xr:uid="{056FBA30-FEB4-4A0A-817B-727C0B46889C}"/>
    <hyperlink ref="D487" r:id="rId444" display="http://www.pesiksenmaailma.fi/index.php/component/tilastot/?view=ottelu&amp;otteluid=14455" xr:uid="{A454783A-A8B7-45F7-B947-F0D1DF95CA2E}"/>
    <hyperlink ref="D461" r:id="rId445" display="http://www.pesiksenmaailma.fi/index.php/component/tilastot/?view=ottelu&amp;otteluid=14457" xr:uid="{090097E7-877E-40F0-BA5A-796D9CA6E6CD}"/>
    <hyperlink ref="D367" r:id="rId446" display="http://www.pesiksenmaailma.fi/index.php/component/tilastot/?view=ottelu&amp;otteluid=14543" xr:uid="{F7C6DEBA-B7B0-4748-B8CE-CAF910F51C57}"/>
    <hyperlink ref="D297" r:id="rId447" display="http://www.pesiksenmaailma.fi/index.php/component/tilastot/?view=ottelu&amp;otteluid=14607" xr:uid="{0B66698E-E987-4C13-9173-60C3C29D8B41}"/>
    <hyperlink ref="D124" r:id="rId448" display="http://www.pesiksenmaailma.fi/index.php/component/tilastot/?view=ottelu&amp;otteluid=14700" xr:uid="{E4B7FD04-564A-4235-A749-33D482747761}"/>
    <hyperlink ref="D232" r:id="rId449" display="http://www.pesiksenmaailma.fi/index.php/component/tilastot/?view=ottelu&amp;otteluid=14706" xr:uid="{817E58BB-9AEE-4293-A0E8-EE0E96FF4E22}"/>
    <hyperlink ref="D229" r:id="rId450" display="http://www.pesiksenmaailma.fi/index.php/component/tilastot/?view=ottelu&amp;otteluid=14729" xr:uid="{260DB832-72CB-4E9F-9DC4-64C268EF68C1}"/>
    <hyperlink ref="D193" r:id="rId451" display="http://www.pesiksenmaailma.fi/index.php/component/tilastot/?view=ottelu&amp;otteluid=14732" xr:uid="{C82A343A-B501-4A58-A43B-F48D8D3DE8A0}"/>
    <hyperlink ref="D398" r:id="rId452" display="http://www.pesiksenmaailma.fi/index.php/component/tilastot/?view=ottelu&amp;otteluid=14786" xr:uid="{D3529621-65A0-4BC2-AFAC-FD14AC0B1C26}"/>
    <hyperlink ref="D280" r:id="rId453" display="http://www.pesiksenmaailma.fi/index.php/component/tilastot/?view=ottelu&amp;otteluid=12136" xr:uid="{7FB1A19B-892B-4C9C-B10E-D9AEA77371B4}"/>
    <hyperlink ref="D510" r:id="rId454" display="http://www.pesiksenmaailma.fi/index.php/component/tilastot/?view=ottelu&amp;otteluid=12190" xr:uid="{162B27E7-B7D1-48B6-B345-6B89AA88FBA6}"/>
    <hyperlink ref="D518" r:id="rId455" display="http://www.pesiksenmaailma.fi/index.php/component/tilastot/?view=ottelu&amp;otteluid=12210" xr:uid="{0A708C11-BCAD-4DB4-AA6E-FB331A24CACF}"/>
    <hyperlink ref="D452" r:id="rId456" display="http://www.pesiksenmaailma.fi/index.php/component/tilastot/?view=ottelu&amp;otteluid=12276" xr:uid="{ED86B1B7-0C2E-4EA6-B686-7FF4A1C592DE}"/>
    <hyperlink ref="D456" r:id="rId457" display="http://www.pesiksenmaailma.fi/index.php/component/tilastot/?view=ottelu&amp;otteluid=12360" xr:uid="{F4A20FFF-E4BD-44F8-892E-E9E96A1504CD}"/>
    <hyperlink ref="D289" r:id="rId458" display="http://www.pesiksenmaailma.fi/index.php/component/tilastot/?view=ottelu&amp;otteluid=12448" xr:uid="{1BB0E8CC-8818-4931-997B-BD6DD2399BA2}"/>
    <hyperlink ref="D495" r:id="rId459" display="http://www.pesiksenmaailma.fi/index.php/component/tilastot/?view=ottelu&amp;otteluid=12462" xr:uid="{47698DE3-AC35-4EC6-91E5-F1FA7A222215}"/>
    <hyperlink ref="D507" r:id="rId460" display="http://www.pesiksenmaailma.fi/index.php/component/tilastot/?view=ottelu&amp;otteluid=12490" xr:uid="{F0E7161E-007A-43C4-A281-C589981C827E}"/>
    <hyperlink ref="D453" r:id="rId461" display="http://www.pesiksenmaailma.fi/index.php/component/tilastot/?view=ottelu&amp;otteluid=12561" xr:uid="{80CC21AA-EC0B-4EC6-A8EC-043E375EFA6E}"/>
    <hyperlink ref="D486" r:id="rId462" display="http://www.pesiksenmaailma.fi/index.php/component/tilastot/?view=ottelu&amp;otteluid=12610" xr:uid="{A37E4F33-EE8A-4D8A-8813-11BFF3649604}"/>
    <hyperlink ref="D512" r:id="rId463" display="http://www.pesiksenmaailma.fi/index.php/component/tilastot/?view=ottelu&amp;otteluid=12657" xr:uid="{B05B2141-AF0C-42FA-B541-C2D1EEC97B3F}"/>
    <hyperlink ref="D294" r:id="rId464" display="http://www.pesiksenmaailma.fi/index.php/component/tilastot/?view=ottelu&amp;otteluid=12659" xr:uid="{7E90363A-1EED-4F80-994B-36B3E331D74A}"/>
    <hyperlink ref="D489" r:id="rId465" display="http://www.pesiksenmaailma.fi/index.php/component/tilastot/?view=ottelu&amp;otteluid=12743" xr:uid="{BD98B97C-CB5D-4E45-A7AC-6ED7A18B75DE}"/>
    <hyperlink ref="D347" r:id="rId466" display="http://www.pesiksenmaailma.fi/index.php/component/tilastot/?view=ottelu&amp;otteluid=12782" xr:uid="{70BFCB01-F632-4807-8F1E-AC8364A3AC10}"/>
    <hyperlink ref="D451" r:id="rId467" display="http://www.pesiksenmaailma.fi/index.php/component/tilastot/?view=ottelu&amp;otteluid=12817" xr:uid="{71B6F23F-4096-4C22-B9A2-77F3ECA28327}"/>
    <hyperlink ref="D381" r:id="rId468" display="http://www.pesiksenmaailma.fi/index.php/component/tilastot/?view=ottelu&amp;otteluid=12865" xr:uid="{47ABFE69-A05F-4F1E-8F33-C6AECB8A85F5}"/>
    <hyperlink ref="D15" r:id="rId469" display="http://www.pesiksenmaailma.fi/index.php/component/tilastot/?view=ottelu&amp;otteluid=13087" xr:uid="{AB4A1E3D-CFA1-4587-9098-C00A2D88EA8C}"/>
    <hyperlink ref="D418" r:id="rId470" display="http://www.pesiksenmaailma.fi/index.php/component/tilastot/?view=ottelu&amp;otteluid=13138" xr:uid="{A0EAE8AB-615A-44DD-90DA-6474BE5C5F80}"/>
    <hyperlink ref="D223" r:id="rId471" display="http://www.pesiksenmaailma.fi/index.php/component/tilastot/?view=ottelu&amp;otteluid=13149" xr:uid="{53F8C5BF-AB12-400C-A301-C03F08656AE3}"/>
    <hyperlink ref="D158" r:id="rId472" display="http://www.pesiksenmaailma.fi/index.php/component/tilastot/?view=ottelu&amp;otteluid=13162" xr:uid="{80562669-86BF-40A4-84E8-EB60B388E071}"/>
    <hyperlink ref="D66" r:id="rId473" display="http://www.pesiksenmaailma.fi/index.php/component/tilastot/?view=ottelu&amp;otteluid=13168" xr:uid="{74D8573F-7EA6-450D-AD21-EE16B24E3839}"/>
    <hyperlink ref="D506" r:id="rId474" display="http://www.pesiksenmaailma.fi/index.php/component/tilastot/?view=ottelu&amp;otteluid=13170" xr:uid="{ABFB8779-BEB3-472D-AAD3-6F12BF602C30}"/>
    <hyperlink ref="D271" r:id="rId475" display="http://www.pesiksenmaailma.fi/index.php/component/tilastot/?view=ottelu&amp;otteluid=10719" xr:uid="{5E628D34-10A6-4BC5-A499-66C1B97CC087}"/>
    <hyperlink ref="D302" r:id="rId476" display="http://www.pesiksenmaailma.fi/index.php/component/tilastot/?view=ottelu&amp;otteluid=11127" xr:uid="{139E9FF5-2E9C-4E33-96AD-1728858D9D4E}"/>
    <hyperlink ref="D295" r:id="rId477" display="http://www.pesiksenmaailma.fi/index.php/component/tilastot/?view=ottelu&amp;otteluid=11162" xr:uid="{A848EA07-B212-4A7B-956F-CFADB0B41AD5}"/>
    <hyperlink ref="D466" r:id="rId478" display="http://www.pesiksenmaailma.fi/index.php/component/tilastot/?view=ottelu&amp;otteluid=11244" xr:uid="{9220CBD2-A8D8-492C-88E5-81252864BB7E}"/>
    <hyperlink ref="D62" r:id="rId479" display="http://www.pesiksenmaailma.fi/index.php/component/tilastot/?view=ottelu&amp;otteluid=11257" xr:uid="{E599C185-6CC3-4327-ACA1-874E31D47514}"/>
    <hyperlink ref="D126" r:id="rId480" display="http://www.pesiksenmaailma.fi/index.php/component/tilastot/?view=ottelu&amp;otteluid=11275" xr:uid="{BFDF6093-99B9-4281-A681-4A2FBE8B9714}"/>
    <hyperlink ref="D345" r:id="rId481" display="http://www.pesiksenmaailma.fi/index.php/component/tilastot/?view=ottelu&amp;otteluid=11301" xr:uid="{19EFD953-526B-4952-B7E3-0C828009734C}"/>
    <hyperlink ref="D385" r:id="rId482" display="http://www.pesiksenmaailma.fi/index.php/component/tilastot/?view=ottelu&amp;otteluid=11346" xr:uid="{3963DE99-1471-4490-83EF-4C2637E911B9}"/>
    <hyperlink ref="D76" r:id="rId483" display="http://www.pesiksenmaailma.fi/index.php/component/tilastot/?view=ottelu&amp;otteluid=11377" xr:uid="{D60ED171-AB3A-4592-87D4-C728491F898D}"/>
    <hyperlink ref="D304" r:id="rId484" display="http://www.pesiksenmaailma.fi/index.php/component/tilastot/?view=ottelu&amp;otteluid=11469" xr:uid="{261134DE-579B-4D95-85E7-6961C7B04D9A}"/>
    <hyperlink ref="D448" r:id="rId485" display="http://www.pesiksenmaailma.fi/index.php/component/tilastot/?view=ottelu&amp;otteluid=11496" xr:uid="{AEE3F32D-4B57-4790-AE34-8DB6B827728B}"/>
    <hyperlink ref="D172" r:id="rId486" display="http://www.pesiksenmaailma.fi/index.php/component/tilastot/?view=ottelu&amp;otteluid=11543" xr:uid="{F6D4AAED-E77E-4A50-A1A9-1E8A0FF5DB00}"/>
    <hyperlink ref="D425" r:id="rId487" display="http://www.pesiksenmaailma.fi/index.php/component/tilastot/?view=ottelu&amp;otteluid=11587" xr:uid="{5E01A7AE-6CA0-43BF-89B5-64C56A2EA96F}"/>
    <hyperlink ref="D168" r:id="rId488" display="http://www.pesiksenmaailma.fi/index.php/component/tilastot/?view=ottelu&amp;otteluid=11638" xr:uid="{F8D85FFD-8C51-4517-B671-A8916C43C23C}"/>
    <hyperlink ref="D131" r:id="rId489" display="http://www.pesiksenmaailma.fi/index.php/component/tilastot/?view=ottelu&amp;otteluid=11688" xr:uid="{54D527AF-26E7-4EC5-B93A-DB473897B576}"/>
    <hyperlink ref="D137" r:id="rId490" display="http://www.pesiksenmaailma.fi/index.php/component/tilastot/?view=ottelu&amp;otteluid=11763" xr:uid="{380F8660-A63F-44B8-8D5B-B8575BAC8A07}"/>
    <hyperlink ref="D379" r:id="rId491" display="http://www.pesiksenmaailma.fi/index.php/component/tilastot/?view=ottelu&amp;otteluid=11776" xr:uid="{70E0D29E-0A94-4BE9-98A3-40D76C341497}"/>
    <hyperlink ref="D450" r:id="rId492" display="http://www.pesiksenmaailma.fi/index.php/component/tilastot/?view=ottelu&amp;otteluid=9276" xr:uid="{D87B1CC7-13F4-4D36-AB03-822E52EF1817}"/>
    <hyperlink ref="D445" r:id="rId493" display="http://www.pesiksenmaailma.fi/index.php/component/tilastot/?view=ottelu&amp;otteluid=9280" xr:uid="{C926C021-5873-4ED2-AC77-D13A60F50E4B}"/>
    <hyperlink ref="D548" r:id="rId494" display="http://www.pesiksenmaailma.fi/index.php/component/tilastot/?view=ottelu&amp;otteluid=9287" xr:uid="{1CD34423-3404-46C2-986B-4936119DA2A3}"/>
    <hyperlink ref="D336" r:id="rId495" display="http://www.pesiksenmaailma.fi/index.php/component/tilastot/?view=ottelu&amp;otteluid=9294" xr:uid="{6BF00B11-5652-4CA4-A154-FFB82B61F610}"/>
    <hyperlink ref="D537" r:id="rId496" display="http://www.pesiksenmaailma.fi/index.php/component/tilastot/?view=ottelu&amp;otteluid=9298" xr:uid="{21E7DE79-DA58-48FA-8A5D-7A674BF7D0F8}"/>
    <hyperlink ref="D458" r:id="rId497" display="http://www.pesiksenmaailma.fi/index.php/component/tilastot/?view=ottelu&amp;otteluid=9335" xr:uid="{DDF0D9EA-F0D2-43A7-8DD4-4FF04C0D03E6}"/>
    <hyperlink ref="D505" r:id="rId498" display="http://www.pesiksenmaailma.fi/index.php/component/tilastot/?view=ottelu&amp;otteluid=9341" xr:uid="{99CAD067-9999-412E-BC72-B2C03AC0CB1E}"/>
    <hyperlink ref="D533" r:id="rId499" display="http://www.pesiksenmaailma.fi/index.php/component/tilastot/?view=ottelu&amp;otteluid=9345" xr:uid="{A2ED4EC5-4009-441B-B401-D8182FF50872}"/>
    <hyperlink ref="D438" r:id="rId500" display="http://www.pesiksenmaailma.fi/index.php/component/tilastot/?view=ottelu&amp;otteluid=9395" xr:uid="{54261B0C-F4CC-4EA8-B79C-4C2C7D252979}"/>
    <hyperlink ref="D439" r:id="rId501" display="http://www.pesiksenmaailma.fi/index.php/component/tilastot/?view=ottelu&amp;otteluid=9400" xr:uid="{E93D2216-A3CF-4C70-AA2E-A505AD8513EE}"/>
    <hyperlink ref="D449" r:id="rId502" display="http://www.pesiksenmaailma.fi/index.php/component/tilastot/?view=ottelu&amp;otteluid=9440" xr:uid="{97B20ED6-3A50-4E35-8F7B-0B23872D43D7}"/>
    <hyperlink ref="D256" r:id="rId503" display="http://www.pesiksenmaailma.fi/index.php/component/tilastot/?view=ottelu&amp;otteluid=9447" xr:uid="{414CCB98-C4CE-4027-999A-6C06BF161DA2}"/>
    <hyperlink ref="D427" r:id="rId504" display="http://www.pesiksenmaailma.fi/index.php/component/tilastot/?view=ottelu&amp;otteluid=9525" xr:uid="{90BE5C23-ECD3-4DF4-92C3-000E623F39E2}"/>
    <hyperlink ref="D372" r:id="rId505" display="http://www.pesiksenmaailma.fi/index.php/component/tilastot/?view=ottelu&amp;otteluid=9529" xr:uid="{3E04ED10-8102-4761-BA28-18F820847987}"/>
    <hyperlink ref="D464" r:id="rId506" display="http://www.pesiksenmaailma.fi/index.php/component/tilastot/?view=ottelu&amp;otteluid=9630" xr:uid="{08CAC028-8BDF-4A9D-90DC-B49D54D998FB}"/>
    <hyperlink ref="D278" r:id="rId507" display="http://www.pesiksenmaailma.fi/index.php/component/tilastot/?view=ottelu&amp;otteluid=9637" xr:uid="{92FDD893-8755-429F-8407-C212ED79BA7D}"/>
    <hyperlink ref="D428" r:id="rId508" display="http://www.pesiksenmaailma.fi/index.php/component/tilastot/?view=ottelu&amp;otteluid=9639" xr:uid="{37C7657F-A30F-4370-9D28-7AA4A7A16568}"/>
    <hyperlink ref="D221" r:id="rId509" display="http://www.pesiksenmaailma.fi/index.php/component/tilastot/?view=ottelu&amp;otteluid=9674" xr:uid="{9C5E4AE0-40BD-4239-9A14-5A9CC0B3E72F}"/>
    <hyperlink ref="D391" r:id="rId510" display="http://www.pesiksenmaailma.fi/index.php/component/tilastot/?view=ottelu&amp;otteluid=9677" xr:uid="{2C038717-39E3-4CE6-9135-72BA97519DA4}"/>
    <hyperlink ref="D349" r:id="rId511" display="http://www.pesiksenmaailma.fi/index.php/component/tilastot/?view=ottelu&amp;otteluid=9778" xr:uid="{7B5B66DF-4C20-483C-9141-E0A638C124A2}"/>
    <hyperlink ref="D8" r:id="rId512" display="http://www.pesiksenmaailma.fi/index.php/component/tilastot/?view=ottelu&amp;otteluid=9786" xr:uid="{15856A61-7122-4E36-804B-F58E535AFC1A}"/>
    <hyperlink ref="D159" r:id="rId513" display="http://www.pesiksenmaailma.fi/index.php/component/tilastot/?view=ottelu&amp;otteluid=9838" xr:uid="{D5F99CC6-E9F2-480A-8DC6-4E902171FED7}"/>
    <hyperlink ref="D322" r:id="rId514" display="http://www.pesiksenmaailma.fi/index.php/component/tilastot/?view=ottelu&amp;otteluid=9891" xr:uid="{ED90AD68-1D9D-4D8C-948B-E095C0DBD3BC}"/>
    <hyperlink ref="D127" r:id="rId515" display="http://www.pesiksenmaailma.fi/index.php/component/tilastot/?view=ottelu&amp;otteluid=9897" xr:uid="{CCE8722E-E2DD-4BCA-B2B3-0A475B515795}"/>
    <hyperlink ref="D176" r:id="rId516" display="http://www.pesiksenmaailma.fi/index.php/component/tilastot/?view=ottelu&amp;otteluid=9979" xr:uid="{8A55C2AC-F761-4369-ACDE-6F28516CAB37}"/>
    <hyperlink ref="D264" r:id="rId517" display="http://www.pesiksenmaailma.fi/index.php/component/tilastot/?view=ottelu&amp;otteluid=9982" xr:uid="{4160E71E-2291-48EA-889A-A197F9A4C919}"/>
    <hyperlink ref="D540" r:id="rId518" display="http://www.pesiksenmaailma.fi/index.php/component/tilastot/?view=ottelu&amp;otteluid=9985" xr:uid="{E52819E0-4664-431C-82AC-5D4E7D75D981}"/>
    <hyperlink ref="D400" r:id="rId519" display="http://www.pesiksenmaailma.fi/index.php/component/tilastot/?view=ottelu&amp;otteluid=10036" xr:uid="{CA55431E-90CA-4497-A7F5-2377F02C495C}"/>
    <hyperlink ref="D267" r:id="rId520" display="http://www.pesiksenmaailma.fi/index.php/component/tilastot/?view=ottelu&amp;otteluid=8233" xr:uid="{A51DB535-0CAF-4E8C-83C9-1E9E8E2987F3}"/>
    <hyperlink ref="D426" r:id="rId521" display="http://www.pesiksenmaailma.fi/index.php/component/tilastot/?view=ottelu&amp;otteluid=6054" xr:uid="{28C19DA9-98FB-4434-B433-8C6BFED1BC37}"/>
    <hyperlink ref="D472" r:id="rId522" display="http://www.pesiksenmaailma.fi/index.php/component/tilastot/?view=ottelu&amp;otteluid=6058" xr:uid="{E119012D-2C5B-4120-9A2A-35810174C17B}"/>
    <hyperlink ref="D541" r:id="rId523" display="http://www.pesiksenmaailma.fi/index.php/component/tilastot/?view=ottelu&amp;otteluid=6114" xr:uid="{93DAAC7B-2338-4AC3-AF09-841327CEFD73}"/>
    <hyperlink ref="D401" r:id="rId524" display="http://www.pesiksenmaailma.fi/index.php/component/tilastot/?view=ottelu&amp;otteluid=6200" xr:uid="{BC9D2618-1D92-4D4B-9465-6FB43BD7BF75}"/>
    <hyperlink ref="D343" r:id="rId525" display="http://www.pesiksenmaailma.fi/index.php/component/tilastot/?view=ottelu&amp;otteluid=6209" xr:uid="{9A6CDCE0-C1D7-4269-B09F-FA9D8D24D3C3}"/>
    <hyperlink ref="D251" r:id="rId526" display="http://www.pesiksenmaailma.fi/index.php/component/tilastot/?view=ottelu&amp;otteluid=6340" xr:uid="{420F641A-513E-4D85-904A-0580715B4165}"/>
    <hyperlink ref="D476" r:id="rId527" display="http://www.pesiksenmaailma.fi/index.php/component/tilastot/?view=ottelu&amp;otteluid=6361" xr:uid="{F0F9665F-BA24-4F61-9D7A-B6389EBC0AE7}"/>
    <hyperlink ref="D527" r:id="rId528" display="http://www.pesiksenmaailma.fi/index.php/component/tilastot/?view=ottelu&amp;otteluid=6379" xr:uid="{B7F3DAD7-8F63-4D06-82E6-E7407876454F}"/>
    <hyperlink ref="D531" r:id="rId529" display="http://www.pesiksenmaailma.fi/index.php/component/tilastot/?view=ottelu&amp;otteluid=6454" xr:uid="{6C31A203-0E38-47AE-8F18-8F5CC8507B46}"/>
    <hyperlink ref="D354" r:id="rId530" display="http://www.pesiksenmaailma.fi/index.php/component/tilastot/?view=ottelu&amp;otteluid=6503" xr:uid="{E43E02B9-9361-489F-B02B-6D8398F73511}"/>
    <hyperlink ref="D454" r:id="rId531" display="http://www.pesiksenmaailma.fi/index.php/component/tilastot/?view=ottelu&amp;otteluid=6508" xr:uid="{8591D9A8-01FE-43FE-ACD1-026FCD31FE43}"/>
    <hyperlink ref="D496" r:id="rId532" display="http://www.pesiksenmaailma.fi/index.php/component/tilastot/?view=ottelu&amp;otteluid=6600" xr:uid="{9BE1C7F4-3A5C-4549-80A8-F9EFFD576BD4}"/>
    <hyperlink ref="D376" r:id="rId533" display="http://www.pesiksenmaailma.fi/index.php/component/tilastot/?view=ottelu&amp;otteluid=6639" xr:uid="{EF4058DE-180F-42D1-84B2-C2C35422ACCB}"/>
    <hyperlink ref="D522" r:id="rId534" display="http://www.pesiksenmaailma.fi/index.php/component/tilastot/?view=ottelu&amp;otteluid=6671" xr:uid="{642687FF-28AA-4173-BF76-4581E0A1D76A}"/>
    <hyperlink ref="D389" r:id="rId535" display="http://www.pesiksenmaailma.fi/index.php/component/tilastot/?view=ottelu&amp;otteluid=6699" xr:uid="{9989A304-3093-4587-A9C7-D5D4A8195CE6}"/>
    <hyperlink ref="D457" r:id="rId536" display="http://www.pesiksenmaailma.fi/index.php/component/tilastot/?view=ottelu&amp;otteluid=6706" xr:uid="{4CDE96FF-4D39-400C-8925-B03C6543868E}"/>
    <hyperlink ref="D281" r:id="rId537" display="http://www.pesiksenmaailma.fi/index.php/component/tilastot/?view=ottelu&amp;otteluid=6811" xr:uid="{E92507AC-3FE3-4E86-B530-65B64C9C8070}"/>
    <hyperlink ref="D549" r:id="rId538" display="http://www.pesiksenmaailma.fi/index.php/component/tilastot/?view=ottelu&amp;otteluid=6828" xr:uid="{0BA5B3FB-0A51-40D4-B174-4D52BA869FD3}"/>
    <hyperlink ref="D323" r:id="rId539" display="http://www.pesiksenmaailma.fi/index.php/component/tilastot/?view=ottelu&amp;otteluid=6907" xr:uid="{6BF6B49B-EB7C-4B8F-84A9-F593290664F7}"/>
    <hyperlink ref="D386" r:id="rId540" display="http://www.pesiksenmaailma.fi/index.php/component/tilastot/?view=ottelu&amp;otteluid=6929" xr:uid="{A7CD1E37-E474-459C-B58B-913107F9A48F}"/>
    <hyperlink ref="D504" r:id="rId541" display="http://www.pesiksenmaailma.fi/index.php/component/tilastot/?view=ottelu&amp;otteluid=6933" xr:uid="{5B2F8812-76B4-4A98-89B5-959754C16B32}"/>
    <hyperlink ref="D465" r:id="rId542" display="http://www.pesiksenmaailma.fi/index.php/component/tilastot/?view=ottelu&amp;otteluid=6938" xr:uid="{617D25DD-6D77-407F-B1B0-202AA40DB489}"/>
    <hyperlink ref="D467" r:id="rId543" display="http://www.pesiksenmaailma.fi/index.php/component/tilastot/?view=ottelu&amp;otteluid=7068" xr:uid="{51FF7DE2-D619-45B8-B9F9-29DA0EF36EFC}"/>
    <hyperlink ref="D265" r:id="rId544" display="http://www.pesiksenmaailma.fi/index.php/component/tilastot/?view=ottelu&amp;otteluid=7168" xr:uid="{9DFA928F-4DEB-40C6-A548-7704C6A8812D}"/>
    <hyperlink ref="D346" r:id="rId545" display="http://www.pesiksenmaailma.fi/index.php/component/tilastot/?view=ottelu&amp;otteluid=7234" xr:uid="{92516415-1FFB-4B29-B426-F51A2417C98B}"/>
    <hyperlink ref="D359" r:id="rId546" display="http://www.pesiksenmaailma.fi/index.php/component/tilastot/?view=ottelu&amp;otteluid=7334" xr:uid="{E44660ED-71D9-4BD6-8162-7BE9136781B4}"/>
    <hyperlink ref="D499" r:id="rId547" display="http://www.pesiksenmaailma.fi/index.php/component/tilastot/?view=ottelu&amp;otteluid=7346" xr:uid="{31A9D7F0-1CE9-4C5E-8BF2-A5C69CE1E81A}"/>
    <hyperlink ref="D358" r:id="rId548" display="http://www.pesiksenmaailma.fi/index.php/component/tilastot/?view=ottelu&amp;otteluid=7418" xr:uid="{7E1744A8-72DF-464D-878D-0E6F79FCAB44}"/>
    <hyperlink ref="D446" r:id="rId549" display="http://www.pesiksenmaailma.fi/index.php/component/tilastot/?view=ottelu&amp;otteluid=7423" xr:uid="{83E7A3B2-B516-4702-94A7-A36503535D93}"/>
    <hyperlink ref="D511" r:id="rId550" display="http://www.pesiksenmaailma.fi/index.php/component/tilastot/?view=ottelu&amp;otteluid=5258" xr:uid="{94C8A6B0-0B2D-43C0-A3ED-576BB8569055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1D3EE-F915-4E85-B5CB-6BAC2A3E8A03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7" t="s">
        <v>99</v>
      </c>
      <c r="C1" s="5"/>
      <c r="D1" s="6"/>
      <c r="E1" s="99" t="s">
        <v>100</v>
      </c>
      <c r="F1" s="186"/>
      <c r="G1" s="67"/>
      <c r="H1" s="67"/>
      <c r="I1" s="7"/>
      <c r="J1" s="5"/>
      <c r="K1" s="170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86"/>
      <c r="AB1" s="186"/>
      <c r="AC1" s="67"/>
      <c r="AD1" s="67"/>
      <c r="AE1" s="7"/>
      <c r="AF1" s="5"/>
      <c r="AG1" s="170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08" t="s">
        <v>62</v>
      </c>
      <c r="C2" s="64"/>
      <c r="D2" s="187"/>
      <c r="E2" s="13" t="s">
        <v>12</v>
      </c>
      <c r="F2" s="14"/>
      <c r="G2" s="14"/>
      <c r="H2" s="14"/>
      <c r="I2" s="20"/>
      <c r="J2" s="15"/>
      <c r="K2" s="107"/>
      <c r="L2" s="22" t="s">
        <v>215</v>
      </c>
      <c r="M2" s="14"/>
      <c r="N2" s="14"/>
      <c r="O2" s="21"/>
      <c r="P2" s="19"/>
      <c r="Q2" s="22" t="s">
        <v>216</v>
      </c>
      <c r="R2" s="14"/>
      <c r="S2" s="14"/>
      <c r="T2" s="14"/>
      <c r="U2" s="20"/>
      <c r="V2" s="21"/>
      <c r="W2" s="19"/>
      <c r="X2" s="188" t="s">
        <v>205</v>
      </c>
      <c r="Y2" s="189"/>
      <c r="Z2" s="171"/>
      <c r="AA2" s="13" t="s">
        <v>12</v>
      </c>
      <c r="AB2" s="14"/>
      <c r="AC2" s="14"/>
      <c r="AD2" s="14"/>
      <c r="AE2" s="20"/>
      <c r="AF2" s="15"/>
      <c r="AG2" s="107"/>
      <c r="AH2" s="22" t="s">
        <v>217</v>
      </c>
      <c r="AI2" s="14"/>
      <c r="AJ2" s="14"/>
      <c r="AK2" s="21"/>
      <c r="AL2" s="19"/>
      <c r="AM2" s="22" t="s">
        <v>216</v>
      </c>
      <c r="AN2" s="14"/>
      <c r="AO2" s="14"/>
      <c r="AP2" s="14"/>
      <c r="AQ2" s="20"/>
      <c r="AR2" s="21"/>
      <c r="AS2" s="172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72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7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72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72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/>
      <c r="C4" s="29"/>
      <c r="D4" s="26"/>
      <c r="E4" s="25"/>
      <c r="F4" s="25"/>
      <c r="G4" s="25"/>
      <c r="H4" s="27"/>
      <c r="I4" s="25"/>
      <c r="J4" s="28"/>
      <c r="K4" s="30"/>
      <c r="L4" s="79"/>
      <c r="M4" s="18"/>
      <c r="N4" s="18"/>
      <c r="O4" s="18"/>
      <c r="P4" s="24"/>
      <c r="Q4" s="25"/>
      <c r="R4" s="25"/>
      <c r="S4" s="27"/>
      <c r="T4" s="25"/>
      <c r="U4" s="25"/>
      <c r="V4" s="190"/>
      <c r="W4" s="30"/>
      <c r="X4" s="25">
        <v>2001</v>
      </c>
      <c r="Y4" s="29" t="s">
        <v>63</v>
      </c>
      <c r="Z4" s="26" t="s">
        <v>145</v>
      </c>
      <c r="AA4" s="25">
        <v>15</v>
      </c>
      <c r="AB4" s="25">
        <v>3</v>
      </c>
      <c r="AC4" s="25">
        <v>17</v>
      </c>
      <c r="AD4" s="27">
        <v>19</v>
      </c>
      <c r="AE4" s="25">
        <v>89</v>
      </c>
      <c r="AF4" s="28">
        <v>0.76060000000000005</v>
      </c>
      <c r="AG4" s="30">
        <v>117</v>
      </c>
      <c r="AH4" s="18"/>
      <c r="AI4" s="18"/>
      <c r="AJ4" s="18"/>
      <c r="AK4" s="18"/>
      <c r="AL4" s="24"/>
      <c r="AM4" s="25">
        <v>6</v>
      </c>
      <c r="AN4" s="25">
        <v>0</v>
      </c>
      <c r="AO4" s="25">
        <v>9</v>
      </c>
      <c r="AP4" s="25">
        <v>4</v>
      </c>
      <c r="AQ4" s="25">
        <v>19</v>
      </c>
      <c r="AR4" s="191">
        <v>0.48709999999999998</v>
      </c>
      <c r="AS4" s="1">
        <v>39</v>
      </c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/>
      <c r="C5" s="29"/>
      <c r="D5" s="26"/>
      <c r="E5" s="25"/>
      <c r="F5" s="25"/>
      <c r="G5" s="25"/>
      <c r="H5" s="27"/>
      <c r="I5" s="25"/>
      <c r="J5" s="28"/>
      <c r="K5" s="30"/>
      <c r="L5" s="79"/>
      <c r="M5" s="18"/>
      <c r="N5" s="18"/>
      <c r="O5" s="18"/>
      <c r="P5" s="24"/>
      <c r="Q5" s="25"/>
      <c r="R5" s="25"/>
      <c r="S5" s="27"/>
      <c r="T5" s="25"/>
      <c r="U5" s="25"/>
      <c r="V5" s="190"/>
      <c r="W5" s="30"/>
      <c r="X5" s="25"/>
      <c r="Y5" s="29"/>
      <c r="Z5" s="26"/>
      <c r="AA5" s="25"/>
      <c r="AB5" s="25"/>
      <c r="AC5" s="25"/>
      <c r="AD5" s="27"/>
      <c r="AE5" s="25"/>
      <c r="AF5" s="28"/>
      <c r="AG5" s="30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91"/>
      <c r="AS5" s="1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>
        <v>2003</v>
      </c>
      <c r="C6" s="29" t="s">
        <v>144</v>
      </c>
      <c r="D6" s="26" t="s">
        <v>145</v>
      </c>
      <c r="E6" s="25">
        <v>19</v>
      </c>
      <c r="F6" s="25">
        <v>0</v>
      </c>
      <c r="G6" s="25">
        <v>12</v>
      </c>
      <c r="H6" s="27">
        <v>13</v>
      </c>
      <c r="I6" s="25">
        <v>63</v>
      </c>
      <c r="J6" s="28">
        <v>0.52941176470588236</v>
      </c>
      <c r="K6" s="30">
        <f>PRODUCT(I6/J6)</f>
        <v>119</v>
      </c>
      <c r="L6" s="79"/>
      <c r="M6" s="18"/>
      <c r="N6" s="18"/>
      <c r="O6" s="18"/>
      <c r="P6" s="24"/>
      <c r="Q6" s="25">
        <v>1</v>
      </c>
      <c r="R6" s="25">
        <v>0</v>
      </c>
      <c r="S6" s="27">
        <v>0</v>
      </c>
      <c r="T6" s="25">
        <v>0</v>
      </c>
      <c r="U6" s="25">
        <v>3</v>
      </c>
      <c r="V6" s="190">
        <v>0.75</v>
      </c>
      <c r="W6" s="30">
        <v>4</v>
      </c>
      <c r="X6" s="25"/>
      <c r="Y6" s="29"/>
      <c r="Z6" s="26"/>
      <c r="AA6" s="25"/>
      <c r="AB6" s="25"/>
      <c r="AC6" s="25"/>
      <c r="AD6" s="27"/>
      <c r="AE6" s="25"/>
      <c r="AF6" s="28"/>
      <c r="AG6" s="30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91"/>
      <c r="AS6" s="1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/>
      <c r="C7" s="29"/>
      <c r="D7" s="26"/>
      <c r="E7" s="25"/>
      <c r="F7" s="25"/>
      <c r="G7" s="25"/>
      <c r="H7" s="27"/>
      <c r="I7" s="25"/>
      <c r="J7" s="28"/>
      <c r="K7" s="30"/>
      <c r="L7" s="79"/>
      <c r="M7" s="18"/>
      <c r="N7" s="18"/>
      <c r="O7" s="18"/>
      <c r="P7" s="24"/>
      <c r="Q7" s="25"/>
      <c r="R7" s="25"/>
      <c r="S7" s="27"/>
      <c r="T7" s="25"/>
      <c r="U7" s="25"/>
      <c r="V7" s="190"/>
      <c r="W7" s="30"/>
      <c r="X7" s="25"/>
      <c r="Y7" s="29"/>
      <c r="Z7" s="26"/>
      <c r="AA7" s="25"/>
      <c r="AB7" s="25"/>
      <c r="AC7" s="25"/>
      <c r="AD7" s="27"/>
      <c r="AE7" s="25"/>
      <c r="AF7" s="28"/>
      <c r="AG7" s="30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91"/>
      <c r="AS7" s="1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5">
        <v>2005</v>
      </c>
      <c r="C8" s="29" t="s">
        <v>146</v>
      </c>
      <c r="D8" s="26" t="s">
        <v>147</v>
      </c>
      <c r="E8" s="25">
        <v>3</v>
      </c>
      <c r="F8" s="25">
        <v>0</v>
      </c>
      <c r="G8" s="25">
        <v>4</v>
      </c>
      <c r="H8" s="27">
        <v>0</v>
      </c>
      <c r="I8" s="25">
        <v>8</v>
      </c>
      <c r="J8" s="28">
        <v>0.33300000000000002</v>
      </c>
      <c r="K8" s="30">
        <f>PRODUCT(I8/J8)</f>
        <v>24.024024024024023</v>
      </c>
      <c r="L8" s="79"/>
      <c r="M8" s="18"/>
      <c r="N8" s="18"/>
      <c r="O8" s="18"/>
      <c r="P8" s="24"/>
      <c r="Q8" s="25"/>
      <c r="R8" s="25"/>
      <c r="S8" s="27"/>
      <c r="T8" s="25"/>
      <c r="U8" s="25"/>
      <c r="V8" s="190"/>
      <c r="W8" s="30"/>
      <c r="X8" s="25"/>
      <c r="Y8" s="29"/>
      <c r="Z8" s="26"/>
      <c r="AA8" s="25"/>
      <c r="AB8" s="25"/>
      <c r="AC8" s="25"/>
      <c r="AD8" s="27"/>
      <c r="AE8" s="25"/>
      <c r="AF8" s="28"/>
      <c r="AG8" s="30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91"/>
      <c r="AS8" s="1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ht="14.25" x14ac:dyDescent="0.2">
      <c r="A9" s="35"/>
      <c r="B9" s="70" t="s">
        <v>207</v>
      </c>
      <c r="C9" s="74"/>
      <c r="D9" s="73"/>
      <c r="E9" s="72">
        <f>SUM(E4:E8)</f>
        <v>22</v>
      </c>
      <c r="F9" s="72">
        <f>SUM(F4:F8)</f>
        <v>0</v>
      </c>
      <c r="G9" s="72">
        <f>SUM(G4:G8)</f>
        <v>16</v>
      </c>
      <c r="H9" s="72">
        <f>SUM(H4:H8)</f>
        <v>13</v>
      </c>
      <c r="I9" s="72">
        <f>SUM(I4:I8)</f>
        <v>71</v>
      </c>
      <c r="J9" s="177">
        <f>PRODUCT(I9/K9)</f>
        <v>0.49642009784366015</v>
      </c>
      <c r="K9" s="107">
        <f>SUM(K4:K8)</f>
        <v>143.02402402402402</v>
      </c>
      <c r="L9" s="22"/>
      <c r="M9" s="20"/>
      <c r="N9" s="87"/>
      <c r="O9" s="88"/>
      <c r="P9" s="24"/>
      <c r="Q9" s="72">
        <f>SUM(Q4:Q8)</f>
        <v>1</v>
      </c>
      <c r="R9" s="72">
        <f>SUM(R4:R8)</f>
        <v>0</v>
      </c>
      <c r="S9" s="72">
        <f>SUM(S4:S8)</f>
        <v>0</v>
      </c>
      <c r="T9" s="72">
        <f>SUM(T4:T8)</f>
        <v>0</v>
      </c>
      <c r="U9" s="72">
        <f>SUM(U4:U8)</f>
        <v>3</v>
      </c>
      <c r="V9" s="177">
        <f>PRODUCT(U9/W9)</f>
        <v>0.75</v>
      </c>
      <c r="W9" s="107">
        <f>SUM(W4:W8)</f>
        <v>4</v>
      </c>
      <c r="X9" s="16" t="s">
        <v>207</v>
      </c>
      <c r="Y9" s="17"/>
      <c r="Z9" s="15"/>
      <c r="AA9" s="72">
        <f>SUM(AA4:AA8)</f>
        <v>15</v>
      </c>
      <c r="AB9" s="72">
        <f>SUM(AB4:AB8)</f>
        <v>3</v>
      </c>
      <c r="AC9" s="72">
        <f>SUM(AC4:AC8)</f>
        <v>17</v>
      </c>
      <c r="AD9" s="72">
        <f>SUM(AD4:AD8)</f>
        <v>19</v>
      </c>
      <c r="AE9" s="72">
        <f>SUM(AE4:AE8)</f>
        <v>89</v>
      </c>
      <c r="AF9" s="177">
        <f>PRODUCT(AE9/AG9)</f>
        <v>0.76068376068376065</v>
      </c>
      <c r="AG9" s="107">
        <f>SUM(AG4:AG8)</f>
        <v>117</v>
      </c>
      <c r="AH9" s="22"/>
      <c r="AI9" s="20"/>
      <c r="AJ9" s="87"/>
      <c r="AK9" s="88"/>
      <c r="AL9" s="24"/>
      <c r="AM9" s="72">
        <f>SUM(AM4:AM8)</f>
        <v>6</v>
      </c>
      <c r="AN9" s="72">
        <f>SUM(AN4:AN8)</f>
        <v>0</v>
      </c>
      <c r="AO9" s="72">
        <f>SUM(AO4:AO8)</f>
        <v>9</v>
      </c>
      <c r="AP9" s="72">
        <f>SUM(AP4:AP8)</f>
        <v>4</v>
      </c>
      <c r="AQ9" s="72">
        <f>SUM(AQ4:AQ8)</f>
        <v>19</v>
      </c>
      <c r="AR9" s="177">
        <f>PRODUCT(AQ9/AS9)</f>
        <v>0.48717948717948717</v>
      </c>
      <c r="AS9" s="172">
        <f>SUM(AS4:AS8)</f>
        <v>39</v>
      </c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6"/>
      <c r="K10" s="30"/>
      <c r="L10" s="24"/>
      <c r="M10" s="24"/>
      <c r="N10" s="24"/>
      <c r="O10" s="24"/>
      <c r="P10" s="35"/>
      <c r="Q10" s="35"/>
      <c r="R10" s="35"/>
      <c r="S10" s="35"/>
      <c r="T10" s="35"/>
      <c r="U10" s="24"/>
      <c r="V10" s="24"/>
      <c r="W10" s="30"/>
      <c r="X10" s="35"/>
      <c r="Y10" s="35"/>
      <c r="Z10" s="35"/>
      <c r="AA10" s="35"/>
      <c r="AB10" s="35"/>
      <c r="AC10" s="35"/>
      <c r="AD10" s="35"/>
      <c r="AE10" s="35"/>
      <c r="AF10" s="36"/>
      <c r="AG10" s="30"/>
      <c r="AH10" s="24"/>
      <c r="AI10" s="24"/>
      <c r="AJ10" s="24"/>
      <c r="AK10" s="24"/>
      <c r="AL10" s="35"/>
      <c r="AM10" s="35"/>
      <c r="AN10" s="35"/>
      <c r="AO10" s="35"/>
      <c r="AP10" s="35"/>
      <c r="AQ10" s="24"/>
      <c r="AR10" s="24"/>
      <c r="AS10" s="30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179" t="s">
        <v>206</v>
      </c>
      <c r="C11" s="180"/>
      <c r="D11" s="181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18" t="s">
        <v>21</v>
      </c>
      <c r="K11" s="24"/>
      <c r="L11" s="18" t="s">
        <v>26</v>
      </c>
      <c r="M11" s="18" t="s">
        <v>27</v>
      </c>
      <c r="N11" s="18" t="s">
        <v>218</v>
      </c>
      <c r="O11" s="18" t="s">
        <v>219</v>
      </c>
      <c r="Q11" s="35"/>
      <c r="R11" s="35" t="s">
        <v>70</v>
      </c>
      <c r="S11" s="35"/>
      <c r="T11" s="35" t="s">
        <v>152</v>
      </c>
      <c r="U11" s="24"/>
      <c r="V11" s="30"/>
      <c r="W11" s="30"/>
      <c r="X11" s="30"/>
      <c r="Y11" s="30"/>
      <c r="Z11" s="30"/>
      <c r="AA11" s="30"/>
      <c r="AB11" s="30"/>
      <c r="AC11" s="35"/>
      <c r="AD11" s="35"/>
      <c r="AE11" s="35"/>
      <c r="AF11" s="35"/>
      <c r="AG11" s="35"/>
      <c r="AH11" s="35"/>
      <c r="AI11" s="35"/>
      <c r="AJ11" s="35"/>
      <c r="AK11" s="35"/>
      <c r="AM11" s="30"/>
      <c r="AN11" s="30"/>
      <c r="AO11" s="30"/>
      <c r="AP11" s="30"/>
      <c r="AQ11" s="30"/>
      <c r="AR11" s="30"/>
      <c r="AS11" s="30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40" t="s">
        <v>11</v>
      </c>
      <c r="C12" s="12"/>
      <c r="D12" s="42"/>
      <c r="E12" s="182">
        <v>709</v>
      </c>
      <c r="F12" s="182">
        <v>60</v>
      </c>
      <c r="G12" s="182">
        <v>572</v>
      </c>
      <c r="H12" s="182">
        <v>522</v>
      </c>
      <c r="I12" s="182">
        <v>2910</v>
      </c>
      <c r="J12" s="192">
        <v>0.61199999999999999</v>
      </c>
      <c r="K12" s="35">
        <f>PRODUCT(I12/J12)</f>
        <v>4754.9019607843138</v>
      </c>
      <c r="L12" s="183">
        <f>PRODUCT((F12+G12)/E12)</f>
        <v>0.89139633286318753</v>
      </c>
      <c r="M12" s="183">
        <f>PRODUCT(H12/E12)</f>
        <v>0.73624823695345554</v>
      </c>
      <c r="N12" s="183">
        <f>PRODUCT((F12+G12+H12)/E12)</f>
        <v>1.6276445698166431</v>
      </c>
      <c r="O12" s="183">
        <f>PRODUCT(I12/E12)</f>
        <v>4.1043723554301836</v>
      </c>
      <c r="Q12" s="35"/>
      <c r="R12" s="35"/>
      <c r="S12" s="35"/>
      <c r="T12" s="35" t="s">
        <v>155</v>
      </c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174" t="s">
        <v>62</v>
      </c>
      <c r="C13" s="175"/>
      <c r="D13" s="176"/>
      <c r="E13" s="182">
        <f>PRODUCT(E9+Q9)</f>
        <v>23</v>
      </c>
      <c r="F13" s="182">
        <f>PRODUCT(F9+R9)</f>
        <v>0</v>
      </c>
      <c r="G13" s="182">
        <f>PRODUCT(G9+S9)</f>
        <v>16</v>
      </c>
      <c r="H13" s="182">
        <f>PRODUCT(H9+T9)</f>
        <v>13</v>
      </c>
      <c r="I13" s="182">
        <f>PRODUCT(I9+U9)</f>
        <v>74</v>
      </c>
      <c r="J13" s="192">
        <f>PRODUCT(I13/K13)</f>
        <v>0.50331910373986399</v>
      </c>
      <c r="K13" s="35">
        <f>PRODUCT(K9+W9)</f>
        <v>147.02402402402402</v>
      </c>
      <c r="L13" s="183">
        <f>PRODUCT((F13+G13)/E13)</f>
        <v>0.69565217391304346</v>
      </c>
      <c r="M13" s="183">
        <f>PRODUCT(H13/E13)</f>
        <v>0.56521739130434778</v>
      </c>
      <c r="N13" s="183">
        <f>PRODUCT((F13+G13+H13)/E13)</f>
        <v>1.2608695652173914</v>
      </c>
      <c r="O13" s="183">
        <f>PRODUCT(I13/E13)</f>
        <v>3.2173913043478262</v>
      </c>
      <c r="Q13" s="35"/>
      <c r="R13" s="35"/>
      <c r="S13" s="35"/>
      <c r="T13" s="35" t="s">
        <v>153</v>
      </c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120" t="s">
        <v>205</v>
      </c>
      <c r="C14" s="178"/>
      <c r="D14" s="173"/>
      <c r="E14" s="182">
        <f>PRODUCT(AA9+AM9)</f>
        <v>21</v>
      </c>
      <c r="F14" s="182">
        <f>PRODUCT(AB9+AN9)</f>
        <v>3</v>
      </c>
      <c r="G14" s="182">
        <f>PRODUCT(AC9+AO9)</f>
        <v>26</v>
      </c>
      <c r="H14" s="182">
        <f>PRODUCT(AD9+AP9)</f>
        <v>23</v>
      </c>
      <c r="I14" s="182">
        <f>PRODUCT(AE9+AQ9)</f>
        <v>108</v>
      </c>
      <c r="J14" s="192">
        <f>PRODUCT(I14/K14)</f>
        <v>0.69230769230769229</v>
      </c>
      <c r="K14" s="24">
        <f>PRODUCT(AG9+AS9)</f>
        <v>156</v>
      </c>
      <c r="L14" s="183">
        <f>PRODUCT((F14+G14)/E14)</f>
        <v>1.3809523809523809</v>
      </c>
      <c r="M14" s="183">
        <f>PRODUCT(H14/E14)</f>
        <v>1.0952380952380953</v>
      </c>
      <c r="N14" s="183">
        <f>PRODUCT((F14+G14+H14)/E14)</f>
        <v>2.4761904761904763</v>
      </c>
      <c r="O14" s="183">
        <f>PRODUCT(I14/E14)</f>
        <v>5.1428571428571432</v>
      </c>
      <c r="Q14" s="35"/>
      <c r="R14" s="35"/>
      <c r="S14" s="35"/>
      <c r="T14" s="35" t="s">
        <v>156</v>
      </c>
      <c r="U14" s="24"/>
      <c r="V14" s="24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24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141" t="s">
        <v>207</v>
      </c>
      <c r="C15" s="81"/>
      <c r="D15" s="184"/>
      <c r="E15" s="182">
        <f>SUM(E12:E14)</f>
        <v>753</v>
      </c>
      <c r="F15" s="182">
        <f t="shared" ref="F15:I15" si="0">SUM(F12:F14)</f>
        <v>63</v>
      </c>
      <c r="G15" s="182">
        <f t="shared" si="0"/>
        <v>614</v>
      </c>
      <c r="H15" s="182">
        <f t="shared" si="0"/>
        <v>558</v>
      </c>
      <c r="I15" s="182">
        <f t="shared" si="0"/>
        <v>3092</v>
      </c>
      <c r="J15" s="192">
        <f>PRODUCT(I15/K15)</f>
        <v>0.61131776330593468</v>
      </c>
      <c r="K15" s="35">
        <f>SUM(K12:K14)</f>
        <v>5057.9259848083375</v>
      </c>
      <c r="L15" s="183">
        <f>PRODUCT((F15+G15)/E15)</f>
        <v>0.899070385126162</v>
      </c>
      <c r="M15" s="183">
        <f>PRODUCT(H15/E15)</f>
        <v>0.74103585657370519</v>
      </c>
      <c r="N15" s="183">
        <f>PRODUCT((F15+G15+H15)/E15)</f>
        <v>1.6401062416998673</v>
      </c>
      <c r="O15" s="183">
        <f>PRODUCT(I15/E15)</f>
        <v>4.1062416998671978</v>
      </c>
      <c r="Q15" s="24"/>
      <c r="R15" s="24"/>
      <c r="S15" s="24"/>
      <c r="T15" s="35" t="s">
        <v>154</v>
      </c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ht="14.25" x14ac:dyDescent="0.2">
      <c r="A16" s="35"/>
      <c r="B16" s="35"/>
      <c r="C16" s="35"/>
      <c r="D16" s="35"/>
      <c r="E16" s="24"/>
      <c r="F16" s="24"/>
      <c r="G16" s="24"/>
      <c r="H16" s="24"/>
      <c r="I16" s="24"/>
      <c r="J16" s="35"/>
      <c r="K16" s="35"/>
      <c r="L16" s="24"/>
      <c r="M16" s="24"/>
      <c r="N16" s="24"/>
      <c r="O16" s="24"/>
      <c r="P16" s="35"/>
      <c r="Q16" s="35"/>
      <c r="R16" s="35"/>
      <c r="S16" s="35"/>
      <c r="T16" s="35" t="s">
        <v>157</v>
      </c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J54" s="35"/>
      <c r="K54" s="35"/>
      <c r="L54"/>
      <c r="M54"/>
      <c r="N54"/>
      <c r="O54"/>
      <c r="P54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L77"/>
      <c r="M77"/>
      <c r="N77"/>
      <c r="O77"/>
      <c r="P77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24"/>
      <c r="R88" s="24"/>
      <c r="S88" s="24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4"/>
      <c r="R89" s="24"/>
      <c r="S89" s="24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4"/>
      <c r="R172" s="24"/>
      <c r="S172" s="24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24"/>
      <c r="AL180" s="24"/>
    </row>
    <row r="181" spans="12:38" x14ac:dyDescent="0.25">
      <c r="R181" s="30"/>
      <c r="S181" s="30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</row>
    <row r="182" spans="12:38" x14ac:dyDescent="0.25">
      <c r="R182" s="30"/>
      <c r="S182" s="30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</row>
    <row r="183" spans="12:38" x14ac:dyDescent="0.25">
      <c r="R183" s="30"/>
      <c r="S183" s="30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</row>
    <row r="184" spans="12:38" x14ac:dyDescent="0.25">
      <c r="L184"/>
      <c r="M184"/>
      <c r="N184"/>
      <c r="O184"/>
      <c r="P184"/>
      <c r="R184" s="30"/>
      <c r="S184" s="30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/>
      <c r="AL208"/>
    </row>
    <row r="209" spans="12:38" ht="14.25" x14ac:dyDescent="0.2">
      <c r="L209"/>
      <c r="M209"/>
      <c r="N209"/>
      <c r="O209"/>
      <c r="P209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/>
      <c r="AL209"/>
    </row>
    <row r="210" spans="12:38" ht="14.25" x14ac:dyDescent="0.2">
      <c r="L210"/>
      <c r="M210"/>
      <c r="N210"/>
      <c r="O210"/>
      <c r="P210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/>
      <c r="AL210"/>
    </row>
    <row r="211" spans="12:38" ht="14.25" x14ac:dyDescent="0.2">
      <c r="L211"/>
      <c r="M211"/>
      <c r="N211"/>
      <c r="O211"/>
      <c r="P211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/>
      <c r="AL211"/>
    </row>
    <row r="212" spans="12:38" ht="14.25" x14ac:dyDescent="0.2">
      <c r="L212"/>
      <c r="M212"/>
      <c r="N212"/>
      <c r="O212"/>
      <c r="P212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/>
      <c r="AL2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84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8.5703125" style="58" customWidth="1"/>
    <col min="3" max="3" width="24.7109375" style="59" customWidth="1"/>
    <col min="4" max="4" width="10.5703125" style="83" customWidth="1"/>
    <col min="5" max="5" width="8.140625" style="83" customWidth="1"/>
    <col min="6" max="6" width="0.7109375" style="30" customWidth="1"/>
    <col min="7" max="11" width="5.28515625" style="59" customWidth="1"/>
    <col min="12" max="12" width="6.7109375" style="59" customWidth="1"/>
    <col min="13" max="16" width="5.28515625" style="59" customWidth="1"/>
    <col min="17" max="21" width="6.7109375" style="162" customWidth="1"/>
    <col min="22" max="22" width="10" style="59" customWidth="1"/>
    <col min="23" max="23" width="21.85546875" style="83" customWidth="1"/>
    <col min="24" max="24" width="9.28515625" style="59" customWidth="1"/>
    <col min="257" max="257" width="1.28515625" customWidth="1"/>
    <col min="258" max="258" width="32" customWidth="1"/>
    <col min="259" max="259" width="23.5703125" customWidth="1"/>
    <col min="260" max="260" width="10.5703125" customWidth="1"/>
    <col min="261" max="261" width="8.140625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10" customWidth="1"/>
    <col min="279" max="279" width="21.85546875" customWidth="1"/>
    <col min="280" max="280" width="9.28515625" customWidth="1"/>
    <col min="513" max="513" width="1.28515625" customWidth="1"/>
    <col min="514" max="514" width="32" customWidth="1"/>
    <col min="515" max="515" width="23.5703125" customWidth="1"/>
    <col min="516" max="516" width="10.5703125" customWidth="1"/>
    <col min="517" max="517" width="8.140625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10" customWidth="1"/>
    <col min="535" max="535" width="21.85546875" customWidth="1"/>
    <col min="536" max="536" width="9.28515625" customWidth="1"/>
    <col min="769" max="769" width="1.28515625" customWidth="1"/>
    <col min="770" max="770" width="32" customWidth="1"/>
    <col min="771" max="771" width="23.5703125" customWidth="1"/>
    <col min="772" max="772" width="10.5703125" customWidth="1"/>
    <col min="773" max="773" width="8.140625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10" customWidth="1"/>
    <col min="791" max="791" width="21.85546875" customWidth="1"/>
    <col min="792" max="792" width="9.28515625" customWidth="1"/>
    <col min="1025" max="1025" width="1.28515625" customWidth="1"/>
    <col min="1026" max="1026" width="32" customWidth="1"/>
    <col min="1027" max="1027" width="23.5703125" customWidth="1"/>
    <col min="1028" max="1028" width="10.5703125" customWidth="1"/>
    <col min="1029" max="1029" width="8.140625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10" customWidth="1"/>
    <col min="1047" max="1047" width="21.85546875" customWidth="1"/>
    <col min="1048" max="1048" width="9.28515625" customWidth="1"/>
    <col min="1281" max="1281" width="1.28515625" customWidth="1"/>
    <col min="1282" max="1282" width="32" customWidth="1"/>
    <col min="1283" max="1283" width="23.5703125" customWidth="1"/>
    <col min="1284" max="1284" width="10.5703125" customWidth="1"/>
    <col min="1285" max="1285" width="8.140625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10" customWidth="1"/>
    <col min="1303" max="1303" width="21.85546875" customWidth="1"/>
    <col min="1304" max="1304" width="9.28515625" customWidth="1"/>
    <col min="1537" max="1537" width="1.28515625" customWidth="1"/>
    <col min="1538" max="1538" width="32" customWidth="1"/>
    <col min="1539" max="1539" width="23.5703125" customWidth="1"/>
    <col min="1540" max="1540" width="10.5703125" customWidth="1"/>
    <col min="1541" max="1541" width="8.140625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10" customWidth="1"/>
    <col min="1559" max="1559" width="21.85546875" customWidth="1"/>
    <col min="1560" max="1560" width="9.28515625" customWidth="1"/>
    <col min="1793" max="1793" width="1.28515625" customWidth="1"/>
    <col min="1794" max="1794" width="32" customWidth="1"/>
    <col min="1795" max="1795" width="23.5703125" customWidth="1"/>
    <col min="1796" max="1796" width="10.5703125" customWidth="1"/>
    <col min="1797" max="1797" width="8.140625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10" customWidth="1"/>
    <col min="1815" max="1815" width="21.85546875" customWidth="1"/>
    <col min="1816" max="1816" width="9.28515625" customWidth="1"/>
    <col min="2049" max="2049" width="1.28515625" customWidth="1"/>
    <col min="2050" max="2050" width="32" customWidth="1"/>
    <col min="2051" max="2051" width="23.5703125" customWidth="1"/>
    <col min="2052" max="2052" width="10.5703125" customWidth="1"/>
    <col min="2053" max="2053" width="8.140625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10" customWidth="1"/>
    <col min="2071" max="2071" width="21.85546875" customWidth="1"/>
    <col min="2072" max="2072" width="9.28515625" customWidth="1"/>
    <col min="2305" max="2305" width="1.28515625" customWidth="1"/>
    <col min="2306" max="2306" width="32" customWidth="1"/>
    <col min="2307" max="2307" width="23.5703125" customWidth="1"/>
    <col min="2308" max="2308" width="10.5703125" customWidth="1"/>
    <col min="2309" max="2309" width="8.140625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10" customWidth="1"/>
    <col min="2327" max="2327" width="21.85546875" customWidth="1"/>
    <col min="2328" max="2328" width="9.28515625" customWidth="1"/>
    <col min="2561" max="2561" width="1.28515625" customWidth="1"/>
    <col min="2562" max="2562" width="32" customWidth="1"/>
    <col min="2563" max="2563" width="23.5703125" customWidth="1"/>
    <col min="2564" max="2564" width="10.5703125" customWidth="1"/>
    <col min="2565" max="2565" width="8.140625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10" customWidth="1"/>
    <col min="2583" max="2583" width="21.85546875" customWidth="1"/>
    <col min="2584" max="2584" width="9.28515625" customWidth="1"/>
    <col min="2817" max="2817" width="1.28515625" customWidth="1"/>
    <col min="2818" max="2818" width="32" customWidth="1"/>
    <col min="2819" max="2819" width="23.5703125" customWidth="1"/>
    <col min="2820" max="2820" width="10.5703125" customWidth="1"/>
    <col min="2821" max="2821" width="8.140625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10" customWidth="1"/>
    <col min="2839" max="2839" width="21.85546875" customWidth="1"/>
    <col min="2840" max="2840" width="9.28515625" customWidth="1"/>
    <col min="3073" max="3073" width="1.28515625" customWidth="1"/>
    <col min="3074" max="3074" width="32" customWidth="1"/>
    <col min="3075" max="3075" width="23.5703125" customWidth="1"/>
    <col min="3076" max="3076" width="10.5703125" customWidth="1"/>
    <col min="3077" max="3077" width="8.140625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10" customWidth="1"/>
    <col min="3095" max="3095" width="21.85546875" customWidth="1"/>
    <col min="3096" max="3096" width="9.28515625" customWidth="1"/>
    <col min="3329" max="3329" width="1.28515625" customWidth="1"/>
    <col min="3330" max="3330" width="32" customWidth="1"/>
    <col min="3331" max="3331" width="23.5703125" customWidth="1"/>
    <col min="3332" max="3332" width="10.5703125" customWidth="1"/>
    <col min="3333" max="3333" width="8.140625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10" customWidth="1"/>
    <col min="3351" max="3351" width="21.85546875" customWidth="1"/>
    <col min="3352" max="3352" width="9.28515625" customWidth="1"/>
    <col min="3585" max="3585" width="1.28515625" customWidth="1"/>
    <col min="3586" max="3586" width="32" customWidth="1"/>
    <col min="3587" max="3587" width="23.5703125" customWidth="1"/>
    <col min="3588" max="3588" width="10.5703125" customWidth="1"/>
    <col min="3589" max="3589" width="8.140625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10" customWidth="1"/>
    <col min="3607" max="3607" width="21.85546875" customWidth="1"/>
    <col min="3608" max="3608" width="9.28515625" customWidth="1"/>
    <col min="3841" max="3841" width="1.28515625" customWidth="1"/>
    <col min="3842" max="3842" width="32" customWidth="1"/>
    <col min="3843" max="3843" width="23.5703125" customWidth="1"/>
    <col min="3844" max="3844" width="10.5703125" customWidth="1"/>
    <col min="3845" max="3845" width="8.140625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10" customWidth="1"/>
    <col min="3863" max="3863" width="21.85546875" customWidth="1"/>
    <col min="3864" max="3864" width="9.28515625" customWidth="1"/>
    <col min="4097" max="4097" width="1.28515625" customWidth="1"/>
    <col min="4098" max="4098" width="32" customWidth="1"/>
    <col min="4099" max="4099" width="23.5703125" customWidth="1"/>
    <col min="4100" max="4100" width="10.5703125" customWidth="1"/>
    <col min="4101" max="4101" width="8.140625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10" customWidth="1"/>
    <col min="4119" max="4119" width="21.85546875" customWidth="1"/>
    <col min="4120" max="4120" width="9.28515625" customWidth="1"/>
    <col min="4353" max="4353" width="1.28515625" customWidth="1"/>
    <col min="4354" max="4354" width="32" customWidth="1"/>
    <col min="4355" max="4355" width="23.5703125" customWidth="1"/>
    <col min="4356" max="4356" width="10.5703125" customWidth="1"/>
    <col min="4357" max="4357" width="8.140625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10" customWidth="1"/>
    <col min="4375" max="4375" width="21.85546875" customWidth="1"/>
    <col min="4376" max="4376" width="9.28515625" customWidth="1"/>
    <col min="4609" max="4609" width="1.28515625" customWidth="1"/>
    <col min="4610" max="4610" width="32" customWidth="1"/>
    <col min="4611" max="4611" width="23.5703125" customWidth="1"/>
    <col min="4612" max="4612" width="10.5703125" customWidth="1"/>
    <col min="4613" max="4613" width="8.140625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10" customWidth="1"/>
    <col min="4631" max="4631" width="21.85546875" customWidth="1"/>
    <col min="4632" max="4632" width="9.28515625" customWidth="1"/>
    <col min="4865" max="4865" width="1.28515625" customWidth="1"/>
    <col min="4866" max="4866" width="32" customWidth="1"/>
    <col min="4867" max="4867" width="23.5703125" customWidth="1"/>
    <col min="4868" max="4868" width="10.5703125" customWidth="1"/>
    <col min="4869" max="4869" width="8.140625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10" customWidth="1"/>
    <col min="4887" max="4887" width="21.85546875" customWidth="1"/>
    <col min="4888" max="4888" width="9.28515625" customWidth="1"/>
    <col min="5121" max="5121" width="1.28515625" customWidth="1"/>
    <col min="5122" max="5122" width="32" customWidth="1"/>
    <col min="5123" max="5123" width="23.5703125" customWidth="1"/>
    <col min="5124" max="5124" width="10.5703125" customWidth="1"/>
    <col min="5125" max="5125" width="8.140625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10" customWidth="1"/>
    <col min="5143" max="5143" width="21.85546875" customWidth="1"/>
    <col min="5144" max="5144" width="9.28515625" customWidth="1"/>
    <col min="5377" max="5377" width="1.28515625" customWidth="1"/>
    <col min="5378" max="5378" width="32" customWidth="1"/>
    <col min="5379" max="5379" width="23.5703125" customWidth="1"/>
    <col min="5380" max="5380" width="10.5703125" customWidth="1"/>
    <col min="5381" max="5381" width="8.140625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10" customWidth="1"/>
    <col min="5399" max="5399" width="21.85546875" customWidth="1"/>
    <col min="5400" max="5400" width="9.28515625" customWidth="1"/>
    <col min="5633" max="5633" width="1.28515625" customWidth="1"/>
    <col min="5634" max="5634" width="32" customWidth="1"/>
    <col min="5635" max="5635" width="23.5703125" customWidth="1"/>
    <col min="5636" max="5636" width="10.5703125" customWidth="1"/>
    <col min="5637" max="5637" width="8.140625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10" customWidth="1"/>
    <col min="5655" max="5655" width="21.85546875" customWidth="1"/>
    <col min="5656" max="5656" width="9.28515625" customWidth="1"/>
    <col min="5889" max="5889" width="1.28515625" customWidth="1"/>
    <col min="5890" max="5890" width="32" customWidth="1"/>
    <col min="5891" max="5891" width="23.5703125" customWidth="1"/>
    <col min="5892" max="5892" width="10.5703125" customWidth="1"/>
    <col min="5893" max="5893" width="8.140625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10" customWidth="1"/>
    <col min="5911" max="5911" width="21.85546875" customWidth="1"/>
    <col min="5912" max="5912" width="9.28515625" customWidth="1"/>
    <col min="6145" max="6145" width="1.28515625" customWidth="1"/>
    <col min="6146" max="6146" width="32" customWidth="1"/>
    <col min="6147" max="6147" width="23.5703125" customWidth="1"/>
    <col min="6148" max="6148" width="10.5703125" customWidth="1"/>
    <col min="6149" max="6149" width="8.140625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10" customWidth="1"/>
    <col min="6167" max="6167" width="21.85546875" customWidth="1"/>
    <col min="6168" max="6168" width="9.28515625" customWidth="1"/>
    <col min="6401" max="6401" width="1.28515625" customWidth="1"/>
    <col min="6402" max="6402" width="32" customWidth="1"/>
    <col min="6403" max="6403" width="23.5703125" customWidth="1"/>
    <col min="6404" max="6404" width="10.5703125" customWidth="1"/>
    <col min="6405" max="6405" width="8.140625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10" customWidth="1"/>
    <col min="6423" max="6423" width="21.85546875" customWidth="1"/>
    <col min="6424" max="6424" width="9.28515625" customWidth="1"/>
    <col min="6657" max="6657" width="1.28515625" customWidth="1"/>
    <col min="6658" max="6658" width="32" customWidth="1"/>
    <col min="6659" max="6659" width="23.5703125" customWidth="1"/>
    <col min="6660" max="6660" width="10.5703125" customWidth="1"/>
    <col min="6661" max="6661" width="8.140625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10" customWidth="1"/>
    <col min="6679" max="6679" width="21.85546875" customWidth="1"/>
    <col min="6680" max="6680" width="9.28515625" customWidth="1"/>
    <col min="6913" max="6913" width="1.28515625" customWidth="1"/>
    <col min="6914" max="6914" width="32" customWidth="1"/>
    <col min="6915" max="6915" width="23.5703125" customWidth="1"/>
    <col min="6916" max="6916" width="10.5703125" customWidth="1"/>
    <col min="6917" max="6917" width="8.140625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10" customWidth="1"/>
    <col min="6935" max="6935" width="21.85546875" customWidth="1"/>
    <col min="6936" max="6936" width="9.28515625" customWidth="1"/>
    <col min="7169" max="7169" width="1.28515625" customWidth="1"/>
    <col min="7170" max="7170" width="32" customWidth="1"/>
    <col min="7171" max="7171" width="23.5703125" customWidth="1"/>
    <col min="7172" max="7172" width="10.5703125" customWidth="1"/>
    <col min="7173" max="7173" width="8.140625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10" customWidth="1"/>
    <col min="7191" max="7191" width="21.85546875" customWidth="1"/>
    <col min="7192" max="7192" width="9.28515625" customWidth="1"/>
    <col min="7425" max="7425" width="1.28515625" customWidth="1"/>
    <col min="7426" max="7426" width="32" customWidth="1"/>
    <col min="7427" max="7427" width="23.5703125" customWidth="1"/>
    <col min="7428" max="7428" width="10.5703125" customWidth="1"/>
    <col min="7429" max="7429" width="8.140625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10" customWidth="1"/>
    <col min="7447" max="7447" width="21.85546875" customWidth="1"/>
    <col min="7448" max="7448" width="9.28515625" customWidth="1"/>
    <col min="7681" max="7681" width="1.28515625" customWidth="1"/>
    <col min="7682" max="7682" width="32" customWidth="1"/>
    <col min="7683" max="7683" width="23.5703125" customWidth="1"/>
    <col min="7684" max="7684" width="10.5703125" customWidth="1"/>
    <col min="7685" max="7685" width="8.140625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10" customWidth="1"/>
    <col min="7703" max="7703" width="21.85546875" customWidth="1"/>
    <col min="7704" max="7704" width="9.28515625" customWidth="1"/>
    <col min="7937" max="7937" width="1.28515625" customWidth="1"/>
    <col min="7938" max="7938" width="32" customWidth="1"/>
    <col min="7939" max="7939" width="23.5703125" customWidth="1"/>
    <col min="7940" max="7940" width="10.5703125" customWidth="1"/>
    <col min="7941" max="7941" width="8.140625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10" customWidth="1"/>
    <col min="7959" max="7959" width="21.85546875" customWidth="1"/>
    <col min="7960" max="7960" width="9.28515625" customWidth="1"/>
    <col min="8193" max="8193" width="1.28515625" customWidth="1"/>
    <col min="8194" max="8194" width="32" customWidth="1"/>
    <col min="8195" max="8195" width="23.5703125" customWidth="1"/>
    <col min="8196" max="8196" width="10.5703125" customWidth="1"/>
    <col min="8197" max="8197" width="8.140625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10" customWidth="1"/>
    <col min="8215" max="8215" width="21.85546875" customWidth="1"/>
    <col min="8216" max="8216" width="9.28515625" customWidth="1"/>
    <col min="8449" max="8449" width="1.28515625" customWidth="1"/>
    <col min="8450" max="8450" width="32" customWidth="1"/>
    <col min="8451" max="8451" width="23.5703125" customWidth="1"/>
    <col min="8452" max="8452" width="10.5703125" customWidth="1"/>
    <col min="8453" max="8453" width="8.140625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10" customWidth="1"/>
    <col min="8471" max="8471" width="21.85546875" customWidth="1"/>
    <col min="8472" max="8472" width="9.28515625" customWidth="1"/>
    <col min="8705" max="8705" width="1.28515625" customWidth="1"/>
    <col min="8706" max="8706" width="32" customWidth="1"/>
    <col min="8707" max="8707" width="23.5703125" customWidth="1"/>
    <col min="8708" max="8708" width="10.5703125" customWidth="1"/>
    <col min="8709" max="8709" width="8.140625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10" customWidth="1"/>
    <col min="8727" max="8727" width="21.85546875" customWidth="1"/>
    <col min="8728" max="8728" width="9.28515625" customWidth="1"/>
    <col min="8961" max="8961" width="1.28515625" customWidth="1"/>
    <col min="8962" max="8962" width="32" customWidth="1"/>
    <col min="8963" max="8963" width="23.5703125" customWidth="1"/>
    <col min="8964" max="8964" width="10.5703125" customWidth="1"/>
    <col min="8965" max="8965" width="8.140625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10" customWidth="1"/>
    <col min="8983" max="8983" width="21.85546875" customWidth="1"/>
    <col min="8984" max="8984" width="9.28515625" customWidth="1"/>
    <col min="9217" max="9217" width="1.28515625" customWidth="1"/>
    <col min="9218" max="9218" width="32" customWidth="1"/>
    <col min="9219" max="9219" width="23.5703125" customWidth="1"/>
    <col min="9220" max="9220" width="10.5703125" customWidth="1"/>
    <col min="9221" max="9221" width="8.140625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10" customWidth="1"/>
    <col min="9239" max="9239" width="21.85546875" customWidth="1"/>
    <col min="9240" max="9240" width="9.28515625" customWidth="1"/>
    <col min="9473" max="9473" width="1.28515625" customWidth="1"/>
    <col min="9474" max="9474" width="32" customWidth="1"/>
    <col min="9475" max="9475" width="23.5703125" customWidth="1"/>
    <col min="9476" max="9476" width="10.5703125" customWidth="1"/>
    <col min="9477" max="9477" width="8.140625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10" customWidth="1"/>
    <col min="9495" max="9495" width="21.85546875" customWidth="1"/>
    <col min="9496" max="9496" width="9.28515625" customWidth="1"/>
    <col min="9729" max="9729" width="1.28515625" customWidth="1"/>
    <col min="9730" max="9730" width="32" customWidth="1"/>
    <col min="9731" max="9731" width="23.5703125" customWidth="1"/>
    <col min="9732" max="9732" width="10.5703125" customWidth="1"/>
    <col min="9733" max="9733" width="8.140625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10" customWidth="1"/>
    <col min="9751" max="9751" width="21.85546875" customWidth="1"/>
    <col min="9752" max="9752" width="9.28515625" customWidth="1"/>
    <col min="9985" max="9985" width="1.28515625" customWidth="1"/>
    <col min="9986" max="9986" width="32" customWidth="1"/>
    <col min="9987" max="9987" width="23.5703125" customWidth="1"/>
    <col min="9988" max="9988" width="10.5703125" customWidth="1"/>
    <col min="9989" max="9989" width="8.140625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10" customWidth="1"/>
    <col min="10007" max="10007" width="21.85546875" customWidth="1"/>
    <col min="10008" max="10008" width="9.28515625" customWidth="1"/>
    <col min="10241" max="10241" width="1.28515625" customWidth="1"/>
    <col min="10242" max="10242" width="32" customWidth="1"/>
    <col min="10243" max="10243" width="23.5703125" customWidth="1"/>
    <col min="10244" max="10244" width="10.5703125" customWidth="1"/>
    <col min="10245" max="10245" width="8.140625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10" customWidth="1"/>
    <col min="10263" max="10263" width="21.85546875" customWidth="1"/>
    <col min="10264" max="10264" width="9.28515625" customWidth="1"/>
    <col min="10497" max="10497" width="1.28515625" customWidth="1"/>
    <col min="10498" max="10498" width="32" customWidth="1"/>
    <col min="10499" max="10499" width="23.5703125" customWidth="1"/>
    <col min="10500" max="10500" width="10.5703125" customWidth="1"/>
    <col min="10501" max="10501" width="8.140625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10" customWidth="1"/>
    <col min="10519" max="10519" width="21.85546875" customWidth="1"/>
    <col min="10520" max="10520" width="9.28515625" customWidth="1"/>
    <col min="10753" max="10753" width="1.28515625" customWidth="1"/>
    <col min="10754" max="10754" width="32" customWidth="1"/>
    <col min="10755" max="10755" width="23.5703125" customWidth="1"/>
    <col min="10756" max="10756" width="10.5703125" customWidth="1"/>
    <col min="10757" max="10757" width="8.140625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10" customWidth="1"/>
    <col min="10775" max="10775" width="21.85546875" customWidth="1"/>
    <col min="10776" max="10776" width="9.28515625" customWidth="1"/>
    <col min="11009" max="11009" width="1.28515625" customWidth="1"/>
    <col min="11010" max="11010" width="32" customWidth="1"/>
    <col min="11011" max="11011" width="23.5703125" customWidth="1"/>
    <col min="11012" max="11012" width="10.5703125" customWidth="1"/>
    <col min="11013" max="11013" width="8.140625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10" customWidth="1"/>
    <col min="11031" max="11031" width="21.85546875" customWidth="1"/>
    <col min="11032" max="11032" width="9.28515625" customWidth="1"/>
    <col min="11265" max="11265" width="1.28515625" customWidth="1"/>
    <col min="11266" max="11266" width="32" customWidth="1"/>
    <col min="11267" max="11267" width="23.5703125" customWidth="1"/>
    <col min="11268" max="11268" width="10.5703125" customWidth="1"/>
    <col min="11269" max="11269" width="8.140625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10" customWidth="1"/>
    <col min="11287" max="11287" width="21.85546875" customWidth="1"/>
    <col min="11288" max="11288" width="9.28515625" customWidth="1"/>
    <col min="11521" max="11521" width="1.28515625" customWidth="1"/>
    <col min="11522" max="11522" width="32" customWidth="1"/>
    <col min="11523" max="11523" width="23.5703125" customWidth="1"/>
    <col min="11524" max="11524" width="10.5703125" customWidth="1"/>
    <col min="11525" max="11525" width="8.140625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10" customWidth="1"/>
    <col min="11543" max="11543" width="21.85546875" customWidth="1"/>
    <col min="11544" max="11544" width="9.28515625" customWidth="1"/>
    <col min="11777" max="11777" width="1.28515625" customWidth="1"/>
    <col min="11778" max="11778" width="32" customWidth="1"/>
    <col min="11779" max="11779" width="23.5703125" customWidth="1"/>
    <col min="11780" max="11780" width="10.5703125" customWidth="1"/>
    <col min="11781" max="11781" width="8.140625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10" customWidth="1"/>
    <col min="11799" max="11799" width="21.85546875" customWidth="1"/>
    <col min="11800" max="11800" width="9.28515625" customWidth="1"/>
    <col min="12033" max="12033" width="1.28515625" customWidth="1"/>
    <col min="12034" max="12034" width="32" customWidth="1"/>
    <col min="12035" max="12035" width="23.5703125" customWidth="1"/>
    <col min="12036" max="12036" width="10.5703125" customWidth="1"/>
    <col min="12037" max="12037" width="8.140625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10" customWidth="1"/>
    <col min="12055" max="12055" width="21.85546875" customWidth="1"/>
    <col min="12056" max="12056" width="9.28515625" customWidth="1"/>
    <col min="12289" max="12289" width="1.28515625" customWidth="1"/>
    <col min="12290" max="12290" width="32" customWidth="1"/>
    <col min="12291" max="12291" width="23.5703125" customWidth="1"/>
    <col min="12292" max="12292" width="10.5703125" customWidth="1"/>
    <col min="12293" max="12293" width="8.140625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10" customWidth="1"/>
    <col min="12311" max="12311" width="21.85546875" customWidth="1"/>
    <col min="12312" max="12312" width="9.28515625" customWidth="1"/>
    <col min="12545" max="12545" width="1.28515625" customWidth="1"/>
    <col min="12546" max="12546" width="32" customWidth="1"/>
    <col min="12547" max="12547" width="23.5703125" customWidth="1"/>
    <col min="12548" max="12548" width="10.5703125" customWidth="1"/>
    <col min="12549" max="12549" width="8.140625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10" customWidth="1"/>
    <col min="12567" max="12567" width="21.85546875" customWidth="1"/>
    <col min="12568" max="12568" width="9.28515625" customWidth="1"/>
    <col min="12801" max="12801" width="1.28515625" customWidth="1"/>
    <col min="12802" max="12802" width="32" customWidth="1"/>
    <col min="12803" max="12803" width="23.5703125" customWidth="1"/>
    <col min="12804" max="12804" width="10.5703125" customWidth="1"/>
    <col min="12805" max="12805" width="8.140625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10" customWidth="1"/>
    <col min="12823" max="12823" width="21.85546875" customWidth="1"/>
    <col min="12824" max="12824" width="9.28515625" customWidth="1"/>
    <col min="13057" max="13057" width="1.28515625" customWidth="1"/>
    <col min="13058" max="13058" width="32" customWidth="1"/>
    <col min="13059" max="13059" width="23.5703125" customWidth="1"/>
    <col min="13060" max="13060" width="10.5703125" customWidth="1"/>
    <col min="13061" max="13061" width="8.140625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10" customWidth="1"/>
    <col min="13079" max="13079" width="21.85546875" customWidth="1"/>
    <col min="13080" max="13080" width="9.28515625" customWidth="1"/>
    <col min="13313" max="13313" width="1.28515625" customWidth="1"/>
    <col min="13314" max="13314" width="32" customWidth="1"/>
    <col min="13315" max="13315" width="23.5703125" customWidth="1"/>
    <col min="13316" max="13316" width="10.5703125" customWidth="1"/>
    <col min="13317" max="13317" width="8.140625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10" customWidth="1"/>
    <col min="13335" max="13335" width="21.85546875" customWidth="1"/>
    <col min="13336" max="13336" width="9.28515625" customWidth="1"/>
    <col min="13569" max="13569" width="1.28515625" customWidth="1"/>
    <col min="13570" max="13570" width="32" customWidth="1"/>
    <col min="13571" max="13571" width="23.5703125" customWidth="1"/>
    <col min="13572" max="13572" width="10.5703125" customWidth="1"/>
    <col min="13573" max="13573" width="8.140625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10" customWidth="1"/>
    <col min="13591" max="13591" width="21.85546875" customWidth="1"/>
    <col min="13592" max="13592" width="9.28515625" customWidth="1"/>
    <col min="13825" max="13825" width="1.28515625" customWidth="1"/>
    <col min="13826" max="13826" width="32" customWidth="1"/>
    <col min="13827" max="13827" width="23.5703125" customWidth="1"/>
    <col min="13828" max="13828" width="10.5703125" customWidth="1"/>
    <col min="13829" max="13829" width="8.140625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10" customWidth="1"/>
    <col min="13847" max="13847" width="21.85546875" customWidth="1"/>
    <col min="13848" max="13848" width="9.28515625" customWidth="1"/>
    <col min="14081" max="14081" width="1.28515625" customWidth="1"/>
    <col min="14082" max="14082" width="32" customWidth="1"/>
    <col min="14083" max="14083" width="23.5703125" customWidth="1"/>
    <col min="14084" max="14084" width="10.5703125" customWidth="1"/>
    <col min="14085" max="14085" width="8.140625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10" customWidth="1"/>
    <col min="14103" max="14103" width="21.85546875" customWidth="1"/>
    <col min="14104" max="14104" width="9.28515625" customWidth="1"/>
    <col min="14337" max="14337" width="1.28515625" customWidth="1"/>
    <col min="14338" max="14338" width="32" customWidth="1"/>
    <col min="14339" max="14339" width="23.5703125" customWidth="1"/>
    <col min="14340" max="14340" width="10.5703125" customWidth="1"/>
    <col min="14341" max="14341" width="8.140625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10" customWidth="1"/>
    <col min="14359" max="14359" width="21.85546875" customWidth="1"/>
    <col min="14360" max="14360" width="9.28515625" customWidth="1"/>
    <col min="14593" max="14593" width="1.28515625" customWidth="1"/>
    <col min="14594" max="14594" width="32" customWidth="1"/>
    <col min="14595" max="14595" width="23.5703125" customWidth="1"/>
    <col min="14596" max="14596" width="10.5703125" customWidth="1"/>
    <col min="14597" max="14597" width="8.140625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10" customWidth="1"/>
    <col min="14615" max="14615" width="21.85546875" customWidth="1"/>
    <col min="14616" max="14616" width="9.28515625" customWidth="1"/>
    <col min="14849" max="14849" width="1.28515625" customWidth="1"/>
    <col min="14850" max="14850" width="32" customWidth="1"/>
    <col min="14851" max="14851" width="23.5703125" customWidth="1"/>
    <col min="14852" max="14852" width="10.5703125" customWidth="1"/>
    <col min="14853" max="14853" width="8.140625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10" customWidth="1"/>
    <col min="14871" max="14871" width="21.85546875" customWidth="1"/>
    <col min="14872" max="14872" width="9.28515625" customWidth="1"/>
    <col min="15105" max="15105" width="1.28515625" customWidth="1"/>
    <col min="15106" max="15106" width="32" customWidth="1"/>
    <col min="15107" max="15107" width="23.5703125" customWidth="1"/>
    <col min="15108" max="15108" width="10.5703125" customWidth="1"/>
    <col min="15109" max="15109" width="8.140625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10" customWidth="1"/>
    <col min="15127" max="15127" width="21.85546875" customWidth="1"/>
    <col min="15128" max="15128" width="9.28515625" customWidth="1"/>
    <col min="15361" max="15361" width="1.28515625" customWidth="1"/>
    <col min="15362" max="15362" width="32" customWidth="1"/>
    <col min="15363" max="15363" width="23.5703125" customWidth="1"/>
    <col min="15364" max="15364" width="10.5703125" customWidth="1"/>
    <col min="15365" max="15365" width="8.140625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10" customWidth="1"/>
    <col min="15383" max="15383" width="21.85546875" customWidth="1"/>
    <col min="15384" max="15384" width="9.28515625" customWidth="1"/>
    <col min="15617" max="15617" width="1.28515625" customWidth="1"/>
    <col min="15618" max="15618" width="32" customWidth="1"/>
    <col min="15619" max="15619" width="23.5703125" customWidth="1"/>
    <col min="15620" max="15620" width="10.5703125" customWidth="1"/>
    <col min="15621" max="15621" width="8.140625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10" customWidth="1"/>
    <col min="15639" max="15639" width="21.85546875" customWidth="1"/>
    <col min="15640" max="15640" width="9.28515625" customWidth="1"/>
    <col min="15873" max="15873" width="1.28515625" customWidth="1"/>
    <col min="15874" max="15874" width="32" customWidth="1"/>
    <col min="15875" max="15875" width="23.5703125" customWidth="1"/>
    <col min="15876" max="15876" width="10.5703125" customWidth="1"/>
    <col min="15877" max="15877" width="8.140625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10" customWidth="1"/>
    <col min="15895" max="15895" width="21.85546875" customWidth="1"/>
    <col min="15896" max="15896" width="9.28515625" customWidth="1"/>
    <col min="16129" max="16129" width="1.28515625" customWidth="1"/>
    <col min="16130" max="16130" width="32" customWidth="1"/>
    <col min="16131" max="16131" width="23.5703125" customWidth="1"/>
    <col min="16132" max="16132" width="10.5703125" customWidth="1"/>
    <col min="16133" max="16133" width="8.140625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10" customWidth="1"/>
    <col min="16151" max="16151" width="21.85546875" customWidth="1"/>
    <col min="16152" max="16152" width="9.28515625" customWidth="1"/>
  </cols>
  <sheetData>
    <row r="1" spans="1:30" ht="18.75" x14ac:dyDescent="0.3">
      <c r="A1" s="8"/>
      <c r="B1" s="85" t="s">
        <v>46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152"/>
      <c r="R1" s="152"/>
      <c r="S1" s="152"/>
      <c r="T1" s="152"/>
      <c r="U1" s="152"/>
      <c r="V1" s="64"/>
      <c r="W1" s="65"/>
      <c r="X1" s="60"/>
      <c r="Y1" s="66"/>
      <c r="Z1" s="66"/>
      <c r="AA1" s="66"/>
      <c r="AB1" s="66"/>
      <c r="AC1" s="66"/>
      <c r="AD1" s="66"/>
    </row>
    <row r="2" spans="1:30" x14ac:dyDescent="0.25">
      <c r="A2" s="8"/>
      <c r="B2" s="10" t="s">
        <v>99</v>
      </c>
      <c r="C2" s="99" t="s">
        <v>100</v>
      </c>
      <c r="D2" s="11"/>
      <c r="E2" s="11"/>
      <c r="F2" s="68"/>
      <c r="G2" s="67"/>
      <c r="H2" s="11"/>
      <c r="I2" s="11"/>
      <c r="J2" s="11"/>
      <c r="K2" s="11"/>
      <c r="L2" s="11"/>
      <c r="M2" s="11"/>
      <c r="N2" s="11"/>
      <c r="O2" s="11"/>
      <c r="P2" s="11"/>
      <c r="Q2" s="153"/>
      <c r="R2" s="153"/>
      <c r="S2" s="153"/>
      <c r="T2" s="153"/>
      <c r="U2" s="153"/>
      <c r="V2" s="11"/>
      <c r="W2" s="67"/>
      <c r="X2" s="27"/>
      <c r="Y2" s="66"/>
      <c r="Z2" s="66"/>
      <c r="AA2" s="66"/>
      <c r="AB2" s="66"/>
      <c r="AC2" s="66"/>
      <c r="AD2" s="66"/>
    </row>
    <row r="3" spans="1:30" x14ac:dyDescent="0.25">
      <c r="A3" s="8"/>
      <c r="B3" s="69" t="s">
        <v>71</v>
      </c>
      <c r="C3" s="22" t="s">
        <v>33</v>
      </c>
      <c r="D3" s="70" t="s">
        <v>34</v>
      </c>
      <c r="E3" s="71" t="s">
        <v>1</v>
      </c>
      <c r="F3" s="24"/>
      <c r="G3" s="72" t="s">
        <v>35</v>
      </c>
      <c r="H3" s="73" t="s">
        <v>36</v>
      </c>
      <c r="I3" s="73" t="s">
        <v>30</v>
      </c>
      <c r="J3" s="17" t="s">
        <v>37</v>
      </c>
      <c r="K3" s="74" t="s">
        <v>38</v>
      </c>
      <c r="L3" s="74" t="s">
        <v>39</v>
      </c>
      <c r="M3" s="72" t="s">
        <v>40</v>
      </c>
      <c r="N3" s="72" t="s">
        <v>29</v>
      </c>
      <c r="O3" s="73" t="s">
        <v>41</v>
      </c>
      <c r="P3" s="72" t="s">
        <v>36</v>
      </c>
      <c r="Q3" s="96" t="s">
        <v>16</v>
      </c>
      <c r="R3" s="96">
        <v>1</v>
      </c>
      <c r="S3" s="96">
        <v>2</v>
      </c>
      <c r="T3" s="96">
        <v>3</v>
      </c>
      <c r="U3" s="96" t="s">
        <v>42</v>
      </c>
      <c r="V3" s="17" t="s">
        <v>21</v>
      </c>
      <c r="W3" s="16" t="s">
        <v>43</v>
      </c>
      <c r="X3" s="16" t="s">
        <v>44</v>
      </c>
      <c r="Y3" s="66"/>
      <c r="Z3" s="66"/>
      <c r="AA3" s="66"/>
      <c r="AB3" s="66"/>
      <c r="AC3" s="66"/>
      <c r="AD3" s="66"/>
    </row>
    <row r="4" spans="1:30" x14ac:dyDescent="0.25">
      <c r="A4" s="8"/>
      <c r="B4" s="100" t="s">
        <v>101</v>
      </c>
      <c r="C4" s="101" t="s">
        <v>102</v>
      </c>
      <c r="D4" s="95" t="s">
        <v>61</v>
      </c>
      <c r="E4" s="121" t="s">
        <v>103</v>
      </c>
      <c r="F4" s="24"/>
      <c r="G4" s="75">
        <v>1</v>
      </c>
      <c r="H4" s="75"/>
      <c r="I4" s="102"/>
      <c r="J4" s="103" t="s">
        <v>83</v>
      </c>
      <c r="K4" s="103">
        <v>7</v>
      </c>
      <c r="L4" s="103"/>
      <c r="M4" s="103">
        <v>1</v>
      </c>
      <c r="N4" s="103"/>
      <c r="O4" s="75"/>
      <c r="P4" s="102">
        <v>1</v>
      </c>
      <c r="Q4" s="106" t="s">
        <v>138</v>
      </c>
      <c r="R4" s="104" t="s">
        <v>86</v>
      </c>
      <c r="S4" s="104" t="s">
        <v>93</v>
      </c>
      <c r="T4" s="104"/>
      <c r="U4" s="104"/>
      <c r="V4" s="105">
        <v>0</v>
      </c>
      <c r="W4" s="101" t="s">
        <v>104</v>
      </c>
      <c r="X4" s="106" t="s">
        <v>105</v>
      </c>
      <c r="Y4" s="66"/>
      <c r="Z4" s="66"/>
      <c r="AA4" s="66"/>
      <c r="AB4" s="66"/>
      <c r="AC4" s="66"/>
      <c r="AD4" s="66"/>
    </row>
    <row r="5" spans="1:30" x14ac:dyDescent="0.25">
      <c r="A5" s="8"/>
      <c r="B5" s="123" t="s">
        <v>79</v>
      </c>
      <c r="C5" s="124" t="s">
        <v>80</v>
      </c>
      <c r="D5" s="125" t="s">
        <v>81</v>
      </c>
      <c r="E5" s="126" t="s">
        <v>82</v>
      </c>
      <c r="F5" s="24"/>
      <c r="G5" s="127">
        <v>1</v>
      </c>
      <c r="H5" s="128"/>
      <c r="I5" s="127"/>
      <c r="J5" s="129" t="s">
        <v>83</v>
      </c>
      <c r="K5" s="129">
        <v>6</v>
      </c>
      <c r="L5" s="129"/>
      <c r="M5" s="129">
        <v>1</v>
      </c>
      <c r="N5" s="127"/>
      <c r="O5" s="128"/>
      <c r="P5" s="128"/>
      <c r="Q5" s="130" t="s">
        <v>84</v>
      </c>
      <c r="R5" s="130" t="s">
        <v>85</v>
      </c>
      <c r="S5" s="130" t="s">
        <v>86</v>
      </c>
      <c r="T5" s="130"/>
      <c r="U5" s="130"/>
      <c r="V5" s="131">
        <v>0.25</v>
      </c>
      <c r="W5" s="124" t="s">
        <v>106</v>
      </c>
      <c r="X5" s="132" t="s">
        <v>107</v>
      </c>
      <c r="Y5" s="66"/>
      <c r="Z5" s="66"/>
      <c r="AA5" s="66"/>
      <c r="AB5" s="66"/>
      <c r="AC5" s="66"/>
      <c r="AD5" s="66"/>
    </row>
    <row r="6" spans="1:30" x14ac:dyDescent="0.25">
      <c r="A6" s="8"/>
      <c r="B6" s="123" t="s">
        <v>78</v>
      </c>
      <c r="C6" s="124" t="s">
        <v>72</v>
      </c>
      <c r="D6" s="125" t="s">
        <v>81</v>
      </c>
      <c r="E6" s="126" t="s">
        <v>82</v>
      </c>
      <c r="F6" s="24"/>
      <c r="G6" s="127">
        <v>1</v>
      </c>
      <c r="H6" s="127"/>
      <c r="I6" s="128"/>
      <c r="J6" s="129" t="s">
        <v>83</v>
      </c>
      <c r="K6" s="129">
        <v>3</v>
      </c>
      <c r="L6" s="129" t="s">
        <v>87</v>
      </c>
      <c r="M6" s="129">
        <v>1</v>
      </c>
      <c r="N6" s="129">
        <v>2</v>
      </c>
      <c r="O6" s="127">
        <v>5</v>
      </c>
      <c r="P6" s="128">
        <v>3</v>
      </c>
      <c r="Q6" s="132" t="s">
        <v>88</v>
      </c>
      <c r="R6" s="130"/>
      <c r="S6" s="130" t="s">
        <v>89</v>
      </c>
      <c r="T6" s="130" t="s">
        <v>90</v>
      </c>
      <c r="U6" s="130" t="s">
        <v>91</v>
      </c>
      <c r="V6" s="131">
        <v>0.93300000000000005</v>
      </c>
      <c r="W6" s="124" t="s">
        <v>108</v>
      </c>
      <c r="X6" s="132" t="s">
        <v>73</v>
      </c>
      <c r="Y6" s="66"/>
      <c r="Z6" s="66"/>
      <c r="AA6" s="66"/>
      <c r="AB6" s="66"/>
      <c r="AC6" s="66"/>
      <c r="AD6" s="66"/>
    </row>
    <row r="7" spans="1:30" x14ac:dyDescent="0.25">
      <c r="A7" s="8"/>
      <c r="B7" s="123" t="s">
        <v>74</v>
      </c>
      <c r="C7" s="124" t="s">
        <v>75</v>
      </c>
      <c r="D7" s="125" t="s">
        <v>81</v>
      </c>
      <c r="E7" s="133" t="s">
        <v>82</v>
      </c>
      <c r="F7" s="24"/>
      <c r="G7" s="127"/>
      <c r="H7" s="127"/>
      <c r="I7" s="128">
        <v>1</v>
      </c>
      <c r="J7" s="129" t="s">
        <v>83</v>
      </c>
      <c r="K7" s="129">
        <v>6</v>
      </c>
      <c r="L7" s="129"/>
      <c r="M7" s="129">
        <v>1</v>
      </c>
      <c r="N7" s="129"/>
      <c r="O7" s="127"/>
      <c r="P7" s="128"/>
      <c r="Q7" s="132" t="s">
        <v>92</v>
      </c>
      <c r="R7" s="130" t="s">
        <v>93</v>
      </c>
      <c r="S7" s="130" t="s">
        <v>94</v>
      </c>
      <c r="T7" s="130" t="s">
        <v>95</v>
      </c>
      <c r="U7" s="130" t="s">
        <v>86</v>
      </c>
      <c r="V7" s="131">
        <v>0.42899999999999999</v>
      </c>
      <c r="W7" s="124" t="s">
        <v>109</v>
      </c>
      <c r="X7" s="132" t="s">
        <v>77</v>
      </c>
      <c r="Y7" s="66"/>
      <c r="Z7" s="66"/>
      <c r="AA7" s="66"/>
      <c r="AB7" s="66"/>
      <c r="AC7" s="66"/>
      <c r="AD7" s="66"/>
    </row>
    <row r="8" spans="1:30" x14ac:dyDescent="0.25">
      <c r="A8" s="8"/>
      <c r="B8" s="123" t="s">
        <v>96</v>
      </c>
      <c r="C8" s="124" t="s">
        <v>97</v>
      </c>
      <c r="D8" s="125" t="s">
        <v>81</v>
      </c>
      <c r="E8" s="133" t="s">
        <v>82</v>
      </c>
      <c r="F8" s="35"/>
      <c r="G8" s="127">
        <v>1</v>
      </c>
      <c r="H8" s="128"/>
      <c r="I8" s="128"/>
      <c r="J8" s="129" t="s">
        <v>83</v>
      </c>
      <c r="K8" s="129">
        <v>8</v>
      </c>
      <c r="L8" s="129"/>
      <c r="M8" s="127">
        <v>1</v>
      </c>
      <c r="N8" s="127"/>
      <c r="O8" s="127"/>
      <c r="P8" s="127"/>
      <c r="Q8" s="132" t="s">
        <v>98</v>
      </c>
      <c r="R8" s="130" t="s">
        <v>84</v>
      </c>
      <c r="S8" s="130"/>
      <c r="T8" s="130" t="s">
        <v>86</v>
      </c>
      <c r="U8" s="130"/>
      <c r="V8" s="131">
        <v>0.4</v>
      </c>
      <c r="W8" s="124" t="s">
        <v>209</v>
      </c>
      <c r="X8" s="185" t="s">
        <v>210</v>
      </c>
      <c r="Y8" s="66"/>
      <c r="Z8" s="66"/>
      <c r="AA8" s="66"/>
      <c r="AB8" s="66"/>
      <c r="AC8" s="66"/>
      <c r="AD8" s="66"/>
    </row>
    <row r="9" spans="1:30" x14ac:dyDescent="0.25">
      <c r="A9" s="8"/>
      <c r="B9" s="123" t="s">
        <v>208</v>
      </c>
      <c r="C9" s="124" t="s">
        <v>381</v>
      </c>
      <c r="D9" s="125" t="s">
        <v>81</v>
      </c>
      <c r="E9" s="133" t="s">
        <v>82</v>
      </c>
      <c r="F9" s="35"/>
      <c r="G9" s="127">
        <v>1</v>
      </c>
      <c r="H9" s="128"/>
      <c r="I9" s="128"/>
      <c r="J9" s="129" t="s">
        <v>83</v>
      </c>
      <c r="K9" s="129">
        <v>5</v>
      </c>
      <c r="L9" s="129"/>
      <c r="M9" s="127">
        <v>1</v>
      </c>
      <c r="N9" s="127"/>
      <c r="O9" s="127">
        <v>1</v>
      </c>
      <c r="P9" s="127"/>
      <c r="Q9" s="132" t="s">
        <v>89</v>
      </c>
      <c r="R9" s="130"/>
      <c r="S9" s="130"/>
      <c r="T9" s="130" t="s">
        <v>95</v>
      </c>
      <c r="U9" s="130" t="s">
        <v>140</v>
      </c>
      <c r="V9" s="131">
        <v>0.66700000000000004</v>
      </c>
      <c r="W9" s="124" t="s">
        <v>136</v>
      </c>
      <c r="X9" s="132" t="s">
        <v>211</v>
      </c>
      <c r="Y9" s="66"/>
      <c r="Z9" s="66"/>
      <c r="AA9" s="66"/>
      <c r="AB9" s="66"/>
      <c r="AC9" s="66"/>
      <c r="AD9" s="66"/>
    </row>
    <row r="10" spans="1:30" x14ac:dyDescent="0.25">
      <c r="A10" s="8"/>
      <c r="B10" s="123" t="s">
        <v>222</v>
      </c>
      <c r="C10" s="124" t="s">
        <v>223</v>
      </c>
      <c r="D10" s="125" t="s">
        <v>81</v>
      </c>
      <c r="E10" s="133" t="s">
        <v>82</v>
      </c>
      <c r="F10" s="35"/>
      <c r="G10" s="127"/>
      <c r="H10" s="128"/>
      <c r="I10" s="128">
        <v>1</v>
      </c>
      <c r="J10" s="129" t="s">
        <v>83</v>
      </c>
      <c r="K10" s="129">
        <v>8</v>
      </c>
      <c r="L10" s="129"/>
      <c r="M10" s="129">
        <v>1</v>
      </c>
      <c r="N10" s="129"/>
      <c r="O10" s="127">
        <v>1</v>
      </c>
      <c r="P10" s="128"/>
      <c r="Q10" s="132" t="s">
        <v>85</v>
      </c>
      <c r="R10" s="130"/>
      <c r="S10" s="130" t="s">
        <v>86</v>
      </c>
      <c r="T10" s="130"/>
      <c r="U10" s="130" t="s">
        <v>95</v>
      </c>
      <c r="V10" s="131">
        <v>0.33300000000000002</v>
      </c>
      <c r="W10" s="124" t="s">
        <v>224</v>
      </c>
      <c r="X10" s="132" t="s">
        <v>225</v>
      </c>
      <c r="Y10" s="66"/>
      <c r="Z10" s="66"/>
      <c r="AA10" s="66"/>
      <c r="AB10" s="66"/>
      <c r="AC10" s="66"/>
      <c r="AD10" s="66"/>
    </row>
    <row r="11" spans="1:30" x14ac:dyDescent="0.25">
      <c r="A11" s="8"/>
      <c r="B11" s="123" t="s">
        <v>382</v>
      </c>
      <c r="C11" s="124" t="s">
        <v>383</v>
      </c>
      <c r="D11" s="125" t="s">
        <v>81</v>
      </c>
      <c r="E11" s="133" t="s">
        <v>82</v>
      </c>
      <c r="F11" s="35"/>
      <c r="G11" s="127">
        <v>1</v>
      </c>
      <c r="H11" s="128"/>
      <c r="I11" s="128"/>
      <c r="J11" s="129" t="s">
        <v>83</v>
      </c>
      <c r="K11" s="129">
        <v>7</v>
      </c>
      <c r="L11" s="129"/>
      <c r="M11" s="129">
        <v>1</v>
      </c>
      <c r="N11" s="129"/>
      <c r="O11" s="127"/>
      <c r="P11" s="128"/>
      <c r="Q11" s="132" t="s">
        <v>95</v>
      </c>
      <c r="R11" s="130" t="s">
        <v>86</v>
      </c>
      <c r="S11" s="130" t="s">
        <v>140</v>
      </c>
      <c r="T11" s="130"/>
      <c r="U11" s="130"/>
      <c r="V11" s="131">
        <v>0.5</v>
      </c>
      <c r="W11" s="124" t="s">
        <v>384</v>
      </c>
      <c r="X11" s="132" t="s">
        <v>385</v>
      </c>
      <c r="Y11" s="66"/>
      <c r="Z11" s="66"/>
      <c r="AA11" s="66"/>
      <c r="AB11" s="66"/>
      <c r="AC11" s="66"/>
      <c r="AD11" s="66"/>
    </row>
    <row r="12" spans="1:30" x14ac:dyDescent="0.25">
      <c r="A12" s="8"/>
      <c r="B12" s="123" t="s">
        <v>427</v>
      </c>
      <c r="C12" s="124" t="s">
        <v>428</v>
      </c>
      <c r="D12" s="125" t="s">
        <v>81</v>
      </c>
      <c r="E12" s="133" t="s">
        <v>82</v>
      </c>
      <c r="F12" s="35"/>
      <c r="G12" s="127">
        <v>1</v>
      </c>
      <c r="H12" s="128"/>
      <c r="I12" s="128"/>
      <c r="J12" s="129"/>
      <c r="K12" s="129" t="s">
        <v>429</v>
      </c>
      <c r="L12" s="129" t="s">
        <v>131</v>
      </c>
      <c r="M12" s="129">
        <v>1</v>
      </c>
      <c r="N12" s="129"/>
      <c r="O12" s="127" t="s">
        <v>430</v>
      </c>
      <c r="P12" s="128"/>
      <c r="Q12" s="132" t="s">
        <v>141</v>
      </c>
      <c r="R12" s="130" t="s">
        <v>86</v>
      </c>
      <c r="S12" s="130" t="s">
        <v>95</v>
      </c>
      <c r="T12" s="130" t="s">
        <v>94</v>
      </c>
      <c r="U12" s="130" t="s">
        <v>140</v>
      </c>
      <c r="V12" s="131">
        <v>0.66700000000000004</v>
      </c>
      <c r="W12" s="124" t="s">
        <v>384</v>
      </c>
      <c r="X12" s="132" t="s">
        <v>431</v>
      </c>
      <c r="Y12" s="66"/>
      <c r="Z12" s="66"/>
      <c r="AA12" s="66"/>
      <c r="AB12" s="66"/>
      <c r="AC12" s="66"/>
      <c r="AD12" s="66"/>
    </row>
    <row r="13" spans="1:30" x14ac:dyDescent="0.25">
      <c r="A13" s="8"/>
      <c r="B13" s="123" t="s">
        <v>450</v>
      </c>
      <c r="C13" s="124" t="s">
        <v>451</v>
      </c>
      <c r="D13" s="125" t="s">
        <v>81</v>
      </c>
      <c r="E13" s="133" t="s">
        <v>82</v>
      </c>
      <c r="F13" s="35"/>
      <c r="G13" s="127">
        <v>1</v>
      </c>
      <c r="H13" s="128"/>
      <c r="I13" s="128"/>
      <c r="J13" s="129" t="s">
        <v>83</v>
      </c>
      <c r="K13" s="129">
        <v>8</v>
      </c>
      <c r="L13" s="129"/>
      <c r="M13" s="129">
        <v>1</v>
      </c>
      <c r="N13" s="129"/>
      <c r="O13" s="127">
        <v>1</v>
      </c>
      <c r="P13" s="128"/>
      <c r="Q13" s="132" t="s">
        <v>452</v>
      </c>
      <c r="R13" s="132"/>
      <c r="S13" s="130" t="s">
        <v>86</v>
      </c>
      <c r="T13" s="130" t="s">
        <v>89</v>
      </c>
      <c r="U13" s="130" t="s">
        <v>95</v>
      </c>
      <c r="V13" s="131">
        <v>0.5</v>
      </c>
      <c r="W13" s="124" t="s">
        <v>453</v>
      </c>
      <c r="X13" s="132" t="s">
        <v>454</v>
      </c>
      <c r="Y13" s="66"/>
      <c r="Z13" s="66"/>
      <c r="AA13" s="66"/>
      <c r="AB13" s="66"/>
      <c r="AC13" s="66"/>
      <c r="AD13" s="66"/>
    </row>
    <row r="14" spans="1:30" x14ac:dyDescent="0.25">
      <c r="A14" s="23"/>
      <c r="B14" s="22" t="s">
        <v>7</v>
      </c>
      <c r="C14" s="17"/>
      <c r="D14" s="16"/>
      <c r="E14" s="76"/>
      <c r="F14" s="77"/>
      <c r="G14" s="18">
        <f>SUM(G4:G13)</f>
        <v>8</v>
      </c>
      <c r="H14" s="18"/>
      <c r="I14" s="18">
        <f>SUM(I4:I13)</f>
        <v>2</v>
      </c>
      <c r="J14" s="17"/>
      <c r="K14" s="17"/>
      <c r="L14" s="17"/>
      <c r="M14" s="18">
        <f t="shared" ref="M14:P14" si="0">SUM(M4:M13)</f>
        <v>10</v>
      </c>
      <c r="N14" s="18">
        <f t="shared" si="0"/>
        <v>2</v>
      </c>
      <c r="O14" s="18">
        <f t="shared" si="0"/>
        <v>8</v>
      </c>
      <c r="P14" s="18">
        <f t="shared" si="0"/>
        <v>4</v>
      </c>
      <c r="Q14" s="79" t="s">
        <v>455</v>
      </c>
      <c r="R14" s="79" t="s">
        <v>432</v>
      </c>
      <c r="S14" s="79" t="s">
        <v>456</v>
      </c>
      <c r="T14" s="79" t="s">
        <v>457</v>
      </c>
      <c r="U14" s="79" t="s">
        <v>458</v>
      </c>
      <c r="V14" s="33">
        <f>PRODUCT(31/54)</f>
        <v>0.57407407407407407</v>
      </c>
      <c r="W14" s="78"/>
      <c r="X14" s="79"/>
      <c r="Y14" s="66"/>
      <c r="Z14" s="66"/>
      <c r="AA14" s="66"/>
      <c r="AB14" s="66"/>
      <c r="AC14" s="66"/>
      <c r="AD14" s="66"/>
    </row>
    <row r="15" spans="1:30" x14ac:dyDescent="0.25">
      <c r="A15" s="23"/>
      <c r="B15" s="122" t="s">
        <v>45</v>
      </c>
      <c r="C15" s="114" t="s">
        <v>386</v>
      </c>
      <c r="D15" s="6"/>
      <c r="E15" s="61"/>
      <c r="F15" s="62"/>
      <c r="G15" s="114"/>
      <c r="H15" s="61"/>
      <c r="I15" s="63"/>
      <c r="J15" s="61"/>
      <c r="K15" s="61"/>
      <c r="L15" s="61"/>
      <c r="M15" s="61"/>
      <c r="N15" s="61"/>
      <c r="O15" s="61"/>
      <c r="P15" s="61"/>
      <c r="Q15" s="154"/>
      <c r="R15" s="155"/>
      <c r="S15" s="154"/>
      <c r="T15" s="154"/>
      <c r="U15" s="154"/>
      <c r="V15" s="61"/>
      <c r="W15" s="84"/>
      <c r="X15" s="98"/>
      <c r="Y15" s="66"/>
      <c r="Z15" s="66"/>
      <c r="AA15" s="66"/>
      <c r="AB15" s="66"/>
      <c r="AC15" s="66"/>
      <c r="AD15" s="66"/>
    </row>
    <row r="16" spans="1:30" x14ac:dyDescent="0.25">
      <c r="A16" s="23"/>
      <c r="B16" s="115"/>
      <c r="C16" s="81"/>
      <c r="D16" s="81"/>
      <c r="E16" s="81"/>
      <c r="F16" s="81"/>
      <c r="G16" s="116"/>
      <c r="H16" s="117"/>
      <c r="I16" s="80"/>
      <c r="J16" s="117"/>
      <c r="K16" s="80"/>
      <c r="L16" s="117"/>
      <c r="M16" s="80"/>
      <c r="N16" s="80"/>
      <c r="O16" s="80"/>
      <c r="P16" s="80"/>
      <c r="Q16" s="156"/>
      <c r="R16" s="156"/>
      <c r="S16" s="156"/>
      <c r="T16" s="156"/>
      <c r="U16" s="156"/>
      <c r="V16" s="80"/>
      <c r="W16" s="80"/>
      <c r="X16" s="118"/>
      <c r="Y16" s="66"/>
      <c r="Z16" s="66"/>
      <c r="AA16" s="66"/>
      <c r="AB16" s="66"/>
      <c r="AC16" s="66"/>
      <c r="AD16" s="66"/>
    </row>
    <row r="17" spans="1:32" s="9" customFormat="1" ht="18.75" customHeight="1" x14ac:dyDescent="0.2">
      <c r="A17" s="8"/>
      <c r="B17" s="134" t="s">
        <v>110</v>
      </c>
      <c r="C17" s="64"/>
      <c r="D17" s="65"/>
      <c r="E17" s="65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152"/>
      <c r="R17" s="152"/>
      <c r="S17" s="152"/>
      <c r="T17" s="152"/>
      <c r="U17" s="152"/>
      <c r="V17" s="64"/>
      <c r="W17" s="65"/>
      <c r="X17" s="60"/>
      <c r="Y17" s="24"/>
      <c r="Z17" s="24"/>
      <c r="AA17" s="24"/>
      <c r="AB17" s="24"/>
      <c r="AC17" s="24"/>
      <c r="AD17" s="24"/>
      <c r="AE17" s="24"/>
      <c r="AF17" s="24"/>
    </row>
    <row r="18" spans="1:32" s="135" customFormat="1" ht="15" customHeight="1" x14ac:dyDescent="0.2">
      <c r="A18" s="23"/>
      <c r="B18" s="69" t="s">
        <v>71</v>
      </c>
      <c r="C18" s="22" t="s">
        <v>111</v>
      </c>
      <c r="D18" s="70" t="s">
        <v>34</v>
      </c>
      <c r="E18" s="71" t="s">
        <v>1</v>
      </c>
      <c r="F18" s="35"/>
      <c r="G18" s="72" t="s">
        <v>35</v>
      </c>
      <c r="H18" s="73" t="s">
        <v>36</v>
      </c>
      <c r="I18" s="73" t="s">
        <v>30</v>
      </c>
      <c r="J18" s="17" t="s">
        <v>37</v>
      </c>
      <c r="K18" s="74" t="s">
        <v>38</v>
      </c>
      <c r="L18" s="74" t="s">
        <v>39</v>
      </c>
      <c r="M18" s="72" t="s">
        <v>40</v>
      </c>
      <c r="N18" s="72" t="s">
        <v>29</v>
      </c>
      <c r="O18" s="73" t="s">
        <v>41</v>
      </c>
      <c r="P18" s="72" t="s">
        <v>36</v>
      </c>
      <c r="Q18" s="96" t="s">
        <v>16</v>
      </c>
      <c r="R18" s="96">
        <v>1</v>
      </c>
      <c r="S18" s="96">
        <v>2</v>
      </c>
      <c r="T18" s="96">
        <v>3</v>
      </c>
      <c r="U18" s="96" t="s">
        <v>42</v>
      </c>
      <c r="V18" s="17" t="s">
        <v>112</v>
      </c>
      <c r="W18" s="16" t="s">
        <v>43</v>
      </c>
      <c r="X18" s="16" t="s">
        <v>44</v>
      </c>
      <c r="Y18" s="24"/>
      <c r="Z18" s="24"/>
      <c r="AA18" s="24"/>
      <c r="AB18" s="24"/>
      <c r="AC18" s="24"/>
      <c r="AD18" s="24"/>
      <c r="AE18" s="24"/>
      <c r="AF18" s="24"/>
    </row>
    <row r="19" spans="1:32" s="135" customFormat="1" ht="15" customHeight="1" x14ac:dyDescent="0.2">
      <c r="A19" s="23"/>
      <c r="B19" s="95" t="s">
        <v>113</v>
      </c>
      <c r="C19" s="136" t="s">
        <v>114</v>
      </c>
      <c r="D19" s="95" t="s">
        <v>115</v>
      </c>
      <c r="E19" s="95" t="s">
        <v>82</v>
      </c>
      <c r="F19" s="35"/>
      <c r="G19" s="137">
        <v>1</v>
      </c>
      <c r="H19" s="75"/>
      <c r="I19" s="137"/>
      <c r="J19" s="137" t="s">
        <v>83</v>
      </c>
      <c r="K19" s="75">
        <v>9</v>
      </c>
      <c r="L19" s="75"/>
      <c r="M19" s="138">
        <v>1</v>
      </c>
      <c r="N19" s="139"/>
      <c r="O19" s="139"/>
      <c r="P19" s="139"/>
      <c r="Q19" s="157">
        <v>1</v>
      </c>
      <c r="R19" s="157" t="s">
        <v>140</v>
      </c>
      <c r="S19" s="157" t="s">
        <v>93</v>
      </c>
      <c r="T19" s="157" t="s">
        <v>86</v>
      </c>
      <c r="U19" s="157" t="s">
        <v>86</v>
      </c>
      <c r="V19" s="140">
        <v>0.2</v>
      </c>
      <c r="W19" s="95" t="s">
        <v>76</v>
      </c>
      <c r="X19" s="75">
        <v>1743</v>
      </c>
      <c r="Y19" s="24"/>
      <c r="Z19" s="24"/>
      <c r="AA19" s="24"/>
      <c r="AB19" s="24"/>
      <c r="AC19" s="24"/>
      <c r="AD19" s="24"/>
      <c r="AE19" s="24"/>
      <c r="AF19" s="24"/>
    </row>
    <row r="20" spans="1:32" x14ac:dyDescent="0.25">
      <c r="A20" s="23"/>
      <c r="B20" s="122" t="s">
        <v>45</v>
      </c>
      <c r="C20" s="114" t="s">
        <v>387</v>
      </c>
      <c r="D20" s="62"/>
      <c r="E20" s="61"/>
      <c r="F20" s="62"/>
      <c r="G20" s="114"/>
      <c r="H20" s="61"/>
      <c r="I20" s="63"/>
      <c r="J20" s="61"/>
      <c r="K20" s="61"/>
      <c r="L20" s="61"/>
      <c r="M20" s="61"/>
      <c r="N20" s="61"/>
      <c r="O20" s="61"/>
      <c r="P20" s="61"/>
      <c r="Q20" s="154"/>
      <c r="R20" s="155"/>
      <c r="S20" s="154"/>
      <c r="T20" s="154"/>
      <c r="U20" s="154"/>
      <c r="V20" s="61"/>
      <c r="W20" s="84"/>
      <c r="X20" s="98"/>
      <c r="Y20" s="66"/>
      <c r="Z20" s="66"/>
      <c r="AA20" s="66"/>
      <c r="AB20" s="66"/>
      <c r="AC20" s="66"/>
      <c r="AD20" s="66"/>
    </row>
    <row r="21" spans="1:32" x14ac:dyDescent="0.25">
      <c r="A21" s="23"/>
      <c r="B21" s="141"/>
      <c r="C21" s="80"/>
      <c r="D21" s="81"/>
      <c r="E21" s="81"/>
      <c r="F21" s="81"/>
      <c r="G21" s="80"/>
      <c r="H21" s="117"/>
      <c r="I21" s="117"/>
      <c r="J21" s="117"/>
      <c r="K21" s="117"/>
      <c r="L21" s="117"/>
      <c r="M21" s="80"/>
      <c r="N21" s="117"/>
      <c r="O21" s="117"/>
      <c r="P21" s="117"/>
      <c r="Q21" s="158"/>
      <c r="R21" s="156"/>
      <c r="S21" s="158"/>
      <c r="T21" s="158"/>
      <c r="U21" s="158"/>
      <c r="V21" s="117"/>
      <c r="W21" s="80"/>
      <c r="X21" s="118"/>
      <c r="Y21" s="66"/>
      <c r="Z21" s="66"/>
      <c r="AA21" s="66"/>
      <c r="AB21" s="66"/>
      <c r="AC21" s="66"/>
      <c r="AD21" s="66"/>
    </row>
    <row r="22" spans="1:32" x14ac:dyDescent="0.25">
      <c r="A22" s="8"/>
      <c r="B22" s="22" t="s">
        <v>116</v>
      </c>
      <c r="C22" s="22" t="s">
        <v>33</v>
      </c>
      <c r="D22" s="16" t="s">
        <v>34</v>
      </c>
      <c r="E22" s="21" t="s">
        <v>1</v>
      </c>
      <c r="F22" s="142"/>
      <c r="G22" s="18" t="s">
        <v>35</v>
      </c>
      <c r="H22" s="15" t="s">
        <v>36</v>
      </c>
      <c r="I22" s="15" t="s">
        <v>30</v>
      </c>
      <c r="J22" s="17" t="s">
        <v>37</v>
      </c>
      <c r="K22" s="17" t="s">
        <v>38</v>
      </c>
      <c r="L22" s="17" t="s">
        <v>39</v>
      </c>
      <c r="M22" s="18" t="s">
        <v>40</v>
      </c>
      <c r="N22" s="18" t="s">
        <v>29</v>
      </c>
      <c r="O22" s="15" t="s">
        <v>41</v>
      </c>
      <c r="P22" s="18" t="s">
        <v>36</v>
      </c>
      <c r="Q22" s="79" t="s">
        <v>16</v>
      </c>
      <c r="R22" s="79">
        <v>1</v>
      </c>
      <c r="S22" s="79">
        <v>2</v>
      </c>
      <c r="T22" s="79">
        <v>3</v>
      </c>
      <c r="U22" s="79" t="s">
        <v>42</v>
      </c>
      <c r="V22" s="17" t="s">
        <v>21</v>
      </c>
      <c r="W22" s="16" t="s">
        <v>43</v>
      </c>
      <c r="X22" s="16" t="s">
        <v>44</v>
      </c>
      <c r="Y22" s="66"/>
      <c r="Z22" s="66"/>
      <c r="AA22" s="66"/>
      <c r="AB22" s="66"/>
      <c r="AC22" s="66"/>
      <c r="AD22" s="66"/>
    </row>
    <row r="23" spans="1:32" x14ac:dyDescent="0.25">
      <c r="A23" s="8"/>
      <c r="B23" s="143" t="s">
        <v>117</v>
      </c>
      <c r="C23" s="144" t="s">
        <v>118</v>
      </c>
      <c r="D23" s="145" t="s">
        <v>61</v>
      </c>
      <c r="E23" s="146" t="s">
        <v>103</v>
      </c>
      <c r="F23" s="24"/>
      <c r="G23" s="147">
        <v>1</v>
      </c>
      <c r="H23" s="148"/>
      <c r="I23" s="148"/>
      <c r="J23" s="149" t="s">
        <v>119</v>
      </c>
      <c r="K23" s="149">
        <v>8</v>
      </c>
      <c r="L23" s="103"/>
      <c r="M23" s="149">
        <v>1</v>
      </c>
      <c r="N23" s="147"/>
      <c r="O23" s="148"/>
      <c r="P23" s="148"/>
      <c r="Q23" s="159" t="s">
        <v>220</v>
      </c>
      <c r="R23" s="159" t="s">
        <v>86</v>
      </c>
      <c r="S23" s="159" t="s">
        <v>95</v>
      </c>
      <c r="T23" s="159" t="s">
        <v>221</v>
      </c>
      <c r="U23" s="159" t="s">
        <v>93</v>
      </c>
      <c r="V23" s="105">
        <v>0.4</v>
      </c>
      <c r="W23" s="144" t="s">
        <v>120</v>
      </c>
      <c r="X23" s="151" t="s">
        <v>121</v>
      </c>
      <c r="Y23" s="66"/>
      <c r="Z23" s="66"/>
      <c r="AA23" s="66"/>
      <c r="AB23" s="66"/>
      <c r="AC23" s="66"/>
      <c r="AD23" s="66"/>
    </row>
    <row r="24" spans="1:32" x14ac:dyDescent="0.25">
      <c r="A24" s="23"/>
      <c r="B24" s="141"/>
      <c r="C24" s="80"/>
      <c r="D24" s="81"/>
      <c r="E24" s="81"/>
      <c r="F24" s="81"/>
      <c r="G24" s="80"/>
      <c r="H24" s="117"/>
      <c r="I24" s="117"/>
      <c r="J24" s="117"/>
      <c r="K24" s="117"/>
      <c r="L24" s="117"/>
      <c r="M24" s="80"/>
      <c r="N24" s="117"/>
      <c r="O24" s="117"/>
      <c r="P24" s="117"/>
      <c r="Q24" s="158"/>
      <c r="R24" s="156"/>
      <c r="S24" s="158"/>
      <c r="T24" s="158"/>
      <c r="U24" s="158"/>
      <c r="V24" s="117"/>
      <c r="W24" s="80"/>
      <c r="X24" s="118"/>
      <c r="Y24" s="66"/>
      <c r="Z24" s="66"/>
      <c r="AA24" s="66"/>
      <c r="AB24" s="66"/>
      <c r="AC24" s="66"/>
      <c r="AD24" s="66"/>
    </row>
    <row r="25" spans="1:32" x14ac:dyDescent="0.25">
      <c r="A25" s="8"/>
      <c r="B25" s="22" t="s">
        <v>122</v>
      </c>
      <c r="C25" s="22" t="s">
        <v>33</v>
      </c>
      <c r="D25" s="16" t="s">
        <v>34</v>
      </c>
      <c r="E25" s="21" t="s">
        <v>1</v>
      </c>
      <c r="F25" s="142"/>
      <c r="G25" s="18" t="s">
        <v>35</v>
      </c>
      <c r="H25" s="15" t="s">
        <v>36</v>
      </c>
      <c r="I25" s="15" t="s">
        <v>30</v>
      </c>
      <c r="J25" s="17" t="s">
        <v>37</v>
      </c>
      <c r="K25" s="17" t="s">
        <v>38</v>
      </c>
      <c r="L25" s="17" t="s">
        <v>39</v>
      </c>
      <c r="M25" s="18" t="s">
        <v>40</v>
      </c>
      <c r="N25" s="18" t="s">
        <v>29</v>
      </c>
      <c r="O25" s="15" t="s">
        <v>41</v>
      </c>
      <c r="P25" s="18" t="s">
        <v>36</v>
      </c>
      <c r="Q25" s="79" t="s">
        <v>16</v>
      </c>
      <c r="R25" s="79">
        <v>1</v>
      </c>
      <c r="S25" s="79">
        <v>2</v>
      </c>
      <c r="T25" s="79">
        <v>3</v>
      </c>
      <c r="U25" s="79" t="s">
        <v>42</v>
      </c>
      <c r="V25" s="17" t="s">
        <v>21</v>
      </c>
      <c r="W25" s="16" t="s">
        <v>43</v>
      </c>
      <c r="X25" s="16" t="s">
        <v>44</v>
      </c>
      <c r="Y25" s="66"/>
      <c r="Z25" s="66"/>
      <c r="AA25" s="66"/>
      <c r="AB25" s="66"/>
      <c r="AC25" s="66"/>
      <c r="AD25" s="66"/>
    </row>
    <row r="26" spans="1:32" x14ac:dyDescent="0.25">
      <c r="A26" s="8"/>
      <c r="B26" s="100" t="s">
        <v>123</v>
      </c>
      <c r="C26" s="101" t="s">
        <v>124</v>
      </c>
      <c r="D26" s="95" t="s">
        <v>61</v>
      </c>
      <c r="E26" s="121" t="s">
        <v>103</v>
      </c>
      <c r="F26" s="24"/>
      <c r="G26" s="75">
        <v>1</v>
      </c>
      <c r="H26" s="102"/>
      <c r="I26" s="75"/>
      <c r="J26" s="103" t="s">
        <v>125</v>
      </c>
      <c r="K26" s="103">
        <v>5</v>
      </c>
      <c r="L26" s="103"/>
      <c r="M26" s="103">
        <v>1</v>
      </c>
      <c r="N26" s="75"/>
      <c r="O26" s="102"/>
      <c r="P26" s="102"/>
      <c r="Q26" s="104" t="s">
        <v>98</v>
      </c>
      <c r="R26" s="104"/>
      <c r="S26" s="104" t="s">
        <v>140</v>
      </c>
      <c r="T26" s="104" t="s">
        <v>95</v>
      </c>
      <c r="U26" s="104" t="s">
        <v>93</v>
      </c>
      <c r="V26" s="105">
        <v>0.4</v>
      </c>
      <c r="W26" s="101" t="s">
        <v>126</v>
      </c>
      <c r="X26" s="106" t="s">
        <v>127</v>
      </c>
      <c r="Y26" s="66"/>
      <c r="Z26" s="66"/>
      <c r="AA26" s="66"/>
      <c r="AB26" s="66"/>
      <c r="AC26" s="66"/>
      <c r="AD26" s="66"/>
    </row>
    <row r="27" spans="1:32" x14ac:dyDescent="0.25">
      <c r="A27" s="8"/>
      <c r="B27" s="143" t="s">
        <v>128</v>
      </c>
      <c r="C27" s="144" t="s">
        <v>129</v>
      </c>
      <c r="D27" s="145" t="s">
        <v>61</v>
      </c>
      <c r="E27" s="146" t="s">
        <v>103</v>
      </c>
      <c r="F27" s="24"/>
      <c r="G27" s="147"/>
      <c r="H27" s="148"/>
      <c r="I27" s="148">
        <v>1</v>
      </c>
      <c r="J27" s="149" t="s">
        <v>130</v>
      </c>
      <c r="K27" s="149">
        <v>4</v>
      </c>
      <c r="L27" s="103" t="s">
        <v>131</v>
      </c>
      <c r="M27" s="149">
        <v>1</v>
      </c>
      <c r="N27" s="147"/>
      <c r="O27" s="148"/>
      <c r="P27" s="148">
        <v>1</v>
      </c>
      <c r="Q27" s="159" t="s">
        <v>141</v>
      </c>
      <c r="R27" s="159" t="s">
        <v>140</v>
      </c>
      <c r="S27" s="159" t="s">
        <v>89</v>
      </c>
      <c r="T27" s="159" t="s">
        <v>95</v>
      </c>
      <c r="U27" s="159"/>
      <c r="V27" s="150">
        <v>0.66700000000000004</v>
      </c>
      <c r="W27" s="144" t="s">
        <v>132</v>
      </c>
      <c r="X27" s="151" t="s">
        <v>133</v>
      </c>
      <c r="Y27" s="66"/>
      <c r="Z27" s="66"/>
      <c r="AA27" s="66"/>
      <c r="AB27" s="66"/>
      <c r="AC27" s="66"/>
      <c r="AD27" s="66"/>
    </row>
    <row r="28" spans="1:32" x14ac:dyDescent="0.25">
      <c r="A28" s="8"/>
      <c r="B28" s="100" t="s">
        <v>134</v>
      </c>
      <c r="C28" s="101" t="s">
        <v>135</v>
      </c>
      <c r="D28" s="95" t="s">
        <v>61</v>
      </c>
      <c r="E28" s="121" t="s">
        <v>103</v>
      </c>
      <c r="F28" s="107"/>
      <c r="G28" s="75"/>
      <c r="H28" s="102"/>
      <c r="I28" s="75">
        <v>1</v>
      </c>
      <c r="J28" s="103" t="s">
        <v>83</v>
      </c>
      <c r="K28" s="103">
        <v>4</v>
      </c>
      <c r="L28" s="103"/>
      <c r="M28" s="103">
        <v>1</v>
      </c>
      <c r="N28" s="75"/>
      <c r="O28" s="102">
        <v>1</v>
      </c>
      <c r="P28" s="102">
        <v>1</v>
      </c>
      <c r="Q28" s="104" t="s">
        <v>142</v>
      </c>
      <c r="R28" s="159" t="s">
        <v>140</v>
      </c>
      <c r="S28" s="159" t="s">
        <v>95</v>
      </c>
      <c r="T28" s="159" t="s">
        <v>89</v>
      </c>
      <c r="U28" s="104" t="s">
        <v>140</v>
      </c>
      <c r="V28" s="105">
        <v>0.71399999999999997</v>
      </c>
      <c r="W28" s="101" t="s">
        <v>136</v>
      </c>
      <c r="X28" s="106" t="s">
        <v>137</v>
      </c>
      <c r="Y28" s="66"/>
      <c r="Z28" s="66"/>
      <c r="AA28" s="66"/>
      <c r="AB28" s="66"/>
      <c r="AC28" s="66"/>
      <c r="AD28" s="66"/>
    </row>
    <row r="29" spans="1:32" x14ac:dyDescent="0.25">
      <c r="A29" s="23"/>
      <c r="B29" s="22" t="s">
        <v>7</v>
      </c>
      <c r="C29" s="17"/>
      <c r="D29" s="16"/>
      <c r="E29" s="76"/>
      <c r="F29" s="77"/>
      <c r="G29" s="18">
        <f>SUM(G24:G28)</f>
        <v>1</v>
      </c>
      <c r="H29" s="18"/>
      <c r="I29" s="18">
        <f>SUM(I24:I28)</f>
        <v>2</v>
      </c>
      <c r="J29" s="17"/>
      <c r="K29" s="17"/>
      <c r="L29" s="17"/>
      <c r="M29" s="18">
        <f t="shared" ref="M29:P29" si="1">SUM(M24:M28)</f>
        <v>3</v>
      </c>
      <c r="N29" s="18"/>
      <c r="O29" s="18">
        <f t="shared" si="1"/>
        <v>1</v>
      </c>
      <c r="P29" s="18">
        <f t="shared" si="1"/>
        <v>2</v>
      </c>
      <c r="Q29" s="79" t="s">
        <v>143</v>
      </c>
      <c r="R29" s="79" t="s">
        <v>94</v>
      </c>
      <c r="S29" s="79" t="s">
        <v>141</v>
      </c>
      <c r="T29" s="79" t="s">
        <v>139</v>
      </c>
      <c r="U29" s="79" t="s">
        <v>85</v>
      </c>
      <c r="V29" s="33">
        <v>0.61099999999999999</v>
      </c>
      <c r="W29" s="78"/>
      <c r="X29" s="79"/>
      <c r="Y29" s="66"/>
      <c r="Z29" s="66"/>
      <c r="AA29" s="66"/>
      <c r="AB29" s="66"/>
      <c r="AC29" s="66"/>
      <c r="AD29" s="66"/>
    </row>
    <row r="30" spans="1:32" x14ac:dyDescent="0.25">
      <c r="A30" s="23"/>
      <c r="B30" s="141"/>
      <c r="C30" s="80"/>
      <c r="D30" s="81"/>
      <c r="E30" s="81"/>
      <c r="F30" s="81"/>
      <c r="G30" s="80"/>
      <c r="H30" s="117"/>
      <c r="I30" s="117"/>
      <c r="J30" s="117"/>
      <c r="K30" s="117"/>
      <c r="L30" s="117"/>
      <c r="M30" s="80"/>
      <c r="N30" s="117"/>
      <c r="O30" s="117"/>
      <c r="P30" s="117"/>
      <c r="Q30" s="158"/>
      <c r="R30" s="156"/>
      <c r="S30" s="158"/>
      <c r="T30" s="158"/>
      <c r="U30" s="158"/>
      <c r="V30" s="117"/>
      <c r="W30" s="80"/>
      <c r="X30" s="118"/>
      <c r="Y30" s="66"/>
      <c r="Z30" s="66"/>
      <c r="AA30" s="66"/>
      <c r="AB30" s="66"/>
      <c r="AC30" s="66"/>
      <c r="AD30" s="66"/>
    </row>
    <row r="31" spans="1:32" x14ac:dyDescent="0.25">
      <c r="A31" s="23"/>
      <c r="B31" s="57"/>
      <c r="C31" s="35"/>
      <c r="D31" s="57"/>
      <c r="E31" s="82"/>
      <c r="G31" s="35"/>
      <c r="H31" s="35"/>
      <c r="I31" s="35"/>
      <c r="J31" s="24"/>
      <c r="K31" s="24"/>
      <c r="L31" s="24"/>
      <c r="M31" s="35"/>
      <c r="N31" s="35"/>
      <c r="O31" s="35"/>
      <c r="P31" s="35"/>
      <c r="Q31" s="160"/>
      <c r="R31" s="160"/>
      <c r="S31" s="160"/>
      <c r="T31" s="160"/>
      <c r="U31" s="160"/>
      <c r="V31" s="35"/>
      <c r="W31" s="57"/>
      <c r="X31" s="35"/>
      <c r="Y31" s="66"/>
      <c r="Z31" s="66"/>
      <c r="AA31" s="66"/>
      <c r="AB31" s="66"/>
      <c r="AC31" s="66"/>
      <c r="AD31" s="66"/>
    </row>
    <row r="32" spans="1:32" x14ac:dyDescent="0.25">
      <c r="A32" s="23"/>
      <c r="B32" s="57"/>
      <c r="C32" s="35"/>
      <c r="D32" s="57"/>
      <c r="E32" s="82"/>
      <c r="G32" s="35"/>
      <c r="H32" s="35"/>
      <c r="I32" s="35"/>
      <c r="J32" s="24"/>
      <c r="K32" s="24"/>
      <c r="L32" s="24"/>
      <c r="M32" s="35"/>
      <c r="N32" s="35"/>
      <c r="O32" s="35"/>
      <c r="P32" s="35"/>
      <c r="Q32" s="160"/>
      <c r="R32" s="160"/>
      <c r="S32" s="160"/>
      <c r="T32" s="160"/>
      <c r="U32" s="160"/>
      <c r="V32" s="35"/>
      <c r="W32" s="57"/>
      <c r="X32" s="35"/>
      <c r="Y32" s="66"/>
      <c r="Z32" s="66"/>
      <c r="AA32" s="66"/>
      <c r="AB32" s="66"/>
      <c r="AC32" s="66"/>
      <c r="AD32" s="66"/>
    </row>
    <row r="33" spans="1:30" x14ac:dyDescent="0.25">
      <c r="A33" s="23"/>
      <c r="B33" s="57"/>
      <c r="C33" s="35"/>
      <c r="D33" s="57"/>
      <c r="E33" s="82"/>
      <c r="G33" s="35"/>
      <c r="H33" s="35"/>
      <c r="I33" s="35"/>
      <c r="J33" s="24"/>
      <c r="K33" s="24"/>
      <c r="L33" s="24"/>
      <c r="M33" s="35"/>
      <c r="N33" s="35"/>
      <c r="O33" s="35"/>
      <c r="P33" s="35"/>
      <c r="Q33" s="160"/>
      <c r="R33" s="160"/>
      <c r="S33" s="160"/>
      <c r="T33" s="160"/>
      <c r="U33" s="160"/>
      <c r="V33" s="35"/>
      <c r="W33" s="57"/>
      <c r="X33" s="35"/>
      <c r="Y33" s="66"/>
      <c r="Z33" s="66"/>
      <c r="AA33" s="66"/>
      <c r="AB33" s="66"/>
      <c r="AC33" s="66"/>
      <c r="AD33" s="66"/>
    </row>
    <row r="34" spans="1:30" x14ac:dyDescent="0.25">
      <c r="A34" s="23"/>
      <c r="B34" s="57"/>
      <c r="C34" s="35"/>
      <c r="D34" s="57"/>
      <c r="E34" s="82"/>
      <c r="G34" s="35"/>
      <c r="H34" s="35"/>
      <c r="I34" s="35"/>
      <c r="J34" s="24"/>
      <c r="K34" s="24"/>
      <c r="L34" s="24"/>
      <c r="M34" s="35"/>
      <c r="N34" s="35"/>
      <c r="O34" s="35"/>
      <c r="P34" s="35"/>
      <c r="Q34" s="160"/>
      <c r="R34" s="160"/>
      <c r="S34" s="160"/>
      <c r="T34" s="160"/>
      <c r="U34" s="160"/>
      <c r="V34" s="35"/>
      <c r="W34" s="57"/>
      <c r="X34" s="35"/>
      <c r="Y34" s="66"/>
      <c r="Z34" s="66"/>
      <c r="AA34" s="66"/>
      <c r="AB34" s="66"/>
      <c r="AC34" s="66"/>
      <c r="AD34" s="66"/>
    </row>
    <row r="35" spans="1:30" x14ac:dyDescent="0.25">
      <c r="A35" s="23"/>
      <c r="B35" s="57"/>
      <c r="C35" s="35"/>
      <c r="D35" s="57"/>
      <c r="E35" s="82"/>
      <c r="G35" s="35"/>
      <c r="H35" s="35"/>
      <c r="I35" s="35"/>
      <c r="J35" s="24"/>
      <c r="K35" s="24"/>
      <c r="L35" s="24"/>
      <c r="M35" s="24"/>
      <c r="N35" s="24"/>
      <c r="O35" s="24"/>
      <c r="P35" s="24"/>
      <c r="Q35" s="24"/>
      <c r="R35" s="160"/>
      <c r="S35" s="160"/>
      <c r="T35" s="160"/>
      <c r="U35" s="160"/>
      <c r="V35" s="35"/>
      <c r="W35" s="57"/>
      <c r="X35" s="35"/>
      <c r="Y35" s="66"/>
      <c r="Z35" s="66"/>
      <c r="AA35" s="66"/>
      <c r="AB35" s="66"/>
      <c r="AC35" s="66"/>
      <c r="AD35" s="66"/>
    </row>
    <row r="36" spans="1:30" x14ac:dyDescent="0.25">
      <c r="A36" s="23"/>
      <c r="B36" s="57"/>
      <c r="C36" s="35"/>
      <c r="D36" s="57"/>
      <c r="E36" s="82"/>
      <c r="G36" s="35"/>
      <c r="H36" s="35"/>
      <c r="I36" s="35"/>
      <c r="J36" s="24"/>
      <c r="K36" s="24"/>
      <c r="L36" s="24"/>
      <c r="M36" s="24"/>
      <c r="N36" s="24"/>
      <c r="O36" s="24"/>
      <c r="P36" s="24"/>
      <c r="Q36" s="24"/>
      <c r="R36" s="160"/>
      <c r="S36" s="160"/>
      <c r="T36" s="160"/>
      <c r="U36" s="160"/>
      <c r="V36" s="35"/>
      <c r="W36" s="57"/>
      <c r="X36" s="35"/>
      <c r="Y36" s="66"/>
      <c r="Z36" s="66"/>
      <c r="AA36" s="66"/>
      <c r="AB36" s="66"/>
      <c r="AC36" s="66"/>
      <c r="AD36" s="66"/>
    </row>
    <row r="37" spans="1:30" x14ac:dyDescent="0.25">
      <c r="A37" s="23"/>
      <c r="B37" s="57"/>
      <c r="C37" s="35"/>
      <c r="D37" s="57"/>
      <c r="E37" s="82"/>
      <c r="G37" s="35"/>
      <c r="H37" s="35"/>
      <c r="I37" s="35"/>
      <c r="J37" s="24"/>
      <c r="K37" s="24"/>
      <c r="L37" s="24"/>
      <c r="M37" s="24"/>
      <c r="N37" s="24"/>
      <c r="O37" s="24"/>
      <c r="P37" s="24"/>
      <c r="Q37" s="24"/>
      <c r="R37" s="160"/>
      <c r="S37" s="160"/>
      <c r="T37" s="160"/>
      <c r="U37" s="160"/>
      <c r="V37" s="35"/>
      <c r="W37" s="57"/>
      <c r="X37" s="35"/>
      <c r="Y37" s="66"/>
      <c r="Z37" s="66"/>
      <c r="AA37" s="66"/>
      <c r="AB37" s="66"/>
      <c r="AC37" s="66"/>
      <c r="AD37" s="66"/>
    </row>
    <row r="38" spans="1:30" x14ac:dyDescent="0.25">
      <c r="A38" s="23"/>
      <c r="B38" s="57"/>
      <c r="C38" s="35"/>
      <c r="D38" s="57"/>
      <c r="E38" s="82"/>
      <c r="G38" s="35"/>
      <c r="H38" s="35"/>
      <c r="I38" s="35"/>
      <c r="J38" s="24"/>
      <c r="K38" s="24"/>
      <c r="L38" s="24"/>
      <c r="M38" s="24"/>
      <c r="N38" s="24"/>
      <c r="O38" s="24"/>
      <c r="P38" s="24"/>
      <c r="Q38" s="24"/>
      <c r="R38" s="160"/>
      <c r="S38" s="160"/>
      <c r="T38" s="160"/>
      <c r="U38" s="160"/>
      <c r="V38" s="35"/>
      <c r="W38" s="57"/>
      <c r="X38" s="35"/>
      <c r="Y38" s="66"/>
      <c r="Z38" s="66"/>
      <c r="AA38" s="66"/>
      <c r="AB38" s="66"/>
      <c r="AC38" s="66"/>
      <c r="AD38" s="66"/>
    </row>
    <row r="39" spans="1:30" x14ac:dyDescent="0.25">
      <c r="A39" s="23"/>
      <c r="B39" s="57"/>
      <c r="C39" s="35"/>
      <c r="D39" s="57"/>
      <c r="E39" s="82"/>
      <c r="G39" s="35"/>
      <c r="H39" s="35"/>
      <c r="I39" s="35"/>
      <c r="J39" s="24"/>
      <c r="K39" s="24"/>
      <c r="L39" s="24"/>
      <c r="M39" s="24"/>
      <c r="N39" s="24"/>
      <c r="O39" s="24"/>
      <c r="P39" s="24"/>
      <c r="Q39" s="24"/>
      <c r="R39" s="160"/>
      <c r="S39" s="160"/>
      <c r="T39" s="160"/>
      <c r="U39" s="160"/>
      <c r="V39" s="35"/>
      <c r="W39" s="57"/>
      <c r="X39" s="35"/>
      <c r="Y39" s="66"/>
      <c r="Z39" s="66"/>
      <c r="AA39" s="66"/>
      <c r="AB39" s="66"/>
      <c r="AC39" s="66"/>
      <c r="AD39" s="66"/>
    </row>
    <row r="40" spans="1:30" x14ac:dyDescent="0.25">
      <c r="A40" s="23"/>
      <c r="B40" s="57"/>
      <c r="C40" s="35"/>
      <c r="D40" s="57"/>
      <c r="E40" s="82"/>
      <c r="G40" s="35"/>
      <c r="H40" s="35"/>
      <c r="I40" s="35"/>
      <c r="J40" s="24"/>
      <c r="K40" s="24"/>
      <c r="L40" s="24"/>
      <c r="M40" s="24"/>
      <c r="N40" s="24"/>
      <c r="O40" s="24"/>
      <c r="P40" s="24"/>
      <c r="Q40" s="24"/>
      <c r="R40" s="160"/>
      <c r="S40" s="160"/>
      <c r="T40" s="160"/>
      <c r="U40" s="160"/>
      <c r="V40" s="35"/>
      <c r="W40" s="57"/>
      <c r="X40" s="35"/>
      <c r="Y40" s="66"/>
      <c r="Z40" s="66"/>
      <c r="AA40" s="66"/>
      <c r="AB40" s="66"/>
      <c r="AC40" s="66"/>
      <c r="AD40" s="66"/>
    </row>
    <row r="41" spans="1:30" x14ac:dyDescent="0.25">
      <c r="A41" s="23"/>
      <c r="B41" s="57"/>
      <c r="C41" s="35"/>
      <c r="D41" s="57"/>
      <c r="E41" s="82"/>
      <c r="G41" s="35"/>
      <c r="H41" s="35"/>
      <c r="I41" s="35"/>
      <c r="J41" s="24"/>
      <c r="K41" s="24"/>
      <c r="L41" s="24"/>
      <c r="M41" s="24"/>
      <c r="N41" s="24"/>
      <c r="O41" s="24"/>
      <c r="P41" s="24"/>
      <c r="Q41" s="24"/>
      <c r="R41" s="160"/>
      <c r="S41" s="160"/>
      <c r="T41" s="160"/>
      <c r="U41" s="160"/>
      <c r="V41" s="35"/>
      <c r="W41" s="57"/>
      <c r="X41" s="35"/>
      <c r="Y41" s="66"/>
      <c r="Z41" s="66"/>
      <c r="AA41" s="66"/>
      <c r="AB41" s="66"/>
      <c r="AC41" s="66"/>
      <c r="AD41" s="66"/>
    </row>
    <row r="42" spans="1:30" x14ac:dyDescent="0.25">
      <c r="A42" s="23"/>
      <c r="B42" s="57"/>
      <c r="C42" s="35"/>
      <c r="D42" s="57"/>
      <c r="E42" s="82"/>
      <c r="G42" s="35"/>
      <c r="H42" s="35"/>
      <c r="I42" s="35"/>
      <c r="J42" s="24"/>
      <c r="K42" s="24"/>
      <c r="L42" s="24"/>
      <c r="M42" s="24"/>
      <c r="N42" s="24"/>
      <c r="O42" s="24"/>
      <c r="P42" s="24"/>
      <c r="Q42" s="24"/>
      <c r="R42" s="160"/>
      <c r="S42" s="160"/>
      <c r="T42" s="160"/>
      <c r="U42" s="160"/>
      <c r="V42" s="35"/>
      <c r="W42" s="57"/>
      <c r="X42" s="35"/>
      <c r="Y42" s="66"/>
      <c r="Z42" s="66"/>
      <c r="AA42" s="66"/>
      <c r="AB42" s="66"/>
      <c r="AC42" s="66"/>
      <c r="AD42" s="66"/>
    </row>
    <row r="43" spans="1:30" x14ac:dyDescent="0.25">
      <c r="A43" s="23"/>
      <c r="B43" s="57"/>
      <c r="C43" s="35"/>
      <c r="D43" s="57"/>
      <c r="E43" s="82"/>
      <c r="G43" s="35"/>
      <c r="H43" s="35"/>
      <c r="I43" s="35"/>
      <c r="J43" s="24"/>
      <c r="K43" s="24"/>
      <c r="L43" s="24"/>
      <c r="M43" s="24"/>
      <c r="N43" s="24"/>
      <c r="O43" s="24"/>
      <c r="P43" s="24"/>
      <c r="Q43" s="24"/>
      <c r="R43" s="160"/>
      <c r="S43" s="160"/>
      <c r="T43" s="160"/>
      <c r="U43" s="160"/>
      <c r="V43" s="35"/>
      <c r="W43" s="57"/>
      <c r="X43" s="35"/>
      <c r="Y43" s="66"/>
      <c r="Z43" s="66"/>
      <c r="AA43" s="66"/>
      <c r="AB43" s="66"/>
      <c r="AC43" s="66"/>
      <c r="AD43" s="66"/>
    </row>
    <row r="44" spans="1:30" x14ac:dyDescent="0.25">
      <c r="A44" s="23"/>
      <c r="B44" s="57"/>
      <c r="C44" s="35"/>
      <c r="D44" s="57"/>
      <c r="E44" s="82"/>
      <c r="G44" s="35"/>
      <c r="H44" s="35"/>
      <c r="I44" s="35"/>
      <c r="J44" s="24"/>
      <c r="K44" s="24"/>
      <c r="L44" s="24"/>
      <c r="M44" s="24"/>
      <c r="N44" s="24"/>
      <c r="O44" s="24"/>
      <c r="P44" s="24"/>
      <c r="Q44" s="24"/>
      <c r="R44" s="160"/>
      <c r="S44" s="160"/>
      <c r="T44" s="160"/>
      <c r="U44" s="160"/>
      <c r="V44" s="35"/>
      <c r="W44" s="57"/>
      <c r="X44" s="35"/>
      <c r="Y44" s="66"/>
      <c r="Z44" s="66"/>
      <c r="AA44" s="66"/>
      <c r="AB44" s="66"/>
      <c r="AC44" s="66"/>
      <c r="AD44" s="66"/>
    </row>
    <row r="45" spans="1:30" x14ac:dyDescent="0.25">
      <c r="A45" s="23"/>
      <c r="B45" s="57"/>
      <c r="C45" s="35"/>
      <c r="D45" s="57"/>
      <c r="E45" s="82"/>
      <c r="G45" s="35"/>
      <c r="H45" s="35"/>
      <c r="I45" s="35"/>
      <c r="J45" s="24"/>
      <c r="K45" s="24"/>
      <c r="L45" s="24"/>
      <c r="M45" s="24"/>
      <c r="N45" s="24"/>
      <c r="O45" s="24"/>
      <c r="P45" s="24"/>
      <c r="Q45" s="24"/>
      <c r="R45" s="160"/>
      <c r="S45" s="160"/>
      <c r="T45" s="160"/>
      <c r="U45" s="160"/>
      <c r="V45" s="35"/>
      <c r="W45" s="57"/>
      <c r="X45" s="35"/>
      <c r="Y45" s="66"/>
      <c r="Z45" s="66"/>
      <c r="AA45" s="66"/>
      <c r="AB45" s="66"/>
      <c r="AC45" s="66"/>
      <c r="AD45" s="66"/>
    </row>
    <row r="46" spans="1:30" x14ac:dyDescent="0.25">
      <c r="A46" s="23"/>
      <c r="B46" s="57"/>
      <c r="C46" s="35"/>
      <c r="D46" s="57"/>
      <c r="E46" s="82"/>
      <c r="G46" s="35"/>
      <c r="H46" s="35"/>
      <c r="I46" s="35"/>
      <c r="J46" s="24"/>
      <c r="K46" s="24"/>
      <c r="L46" s="24"/>
      <c r="M46" s="35"/>
      <c r="N46" s="35"/>
      <c r="O46" s="35"/>
      <c r="P46" s="35"/>
      <c r="Q46" s="160"/>
      <c r="R46" s="160"/>
      <c r="S46" s="160"/>
      <c r="T46" s="160"/>
      <c r="U46" s="160"/>
      <c r="V46" s="35"/>
      <c r="W46" s="57"/>
      <c r="X46" s="35"/>
      <c r="Y46" s="66"/>
      <c r="Z46" s="66"/>
      <c r="AA46" s="66"/>
      <c r="AB46" s="66"/>
      <c r="AC46" s="66"/>
      <c r="AD46" s="66"/>
    </row>
    <row r="47" spans="1:30" x14ac:dyDescent="0.25">
      <c r="A47" s="23"/>
      <c r="B47" s="57"/>
      <c r="C47" s="35"/>
      <c r="D47" s="57"/>
      <c r="E47" s="82"/>
      <c r="G47" s="35"/>
      <c r="H47" s="35"/>
      <c r="I47" s="35"/>
      <c r="J47" s="24"/>
      <c r="K47" s="24"/>
      <c r="L47" s="24"/>
      <c r="M47" s="35"/>
      <c r="N47" s="35"/>
      <c r="O47" s="35"/>
      <c r="P47" s="35"/>
      <c r="Q47" s="160"/>
      <c r="R47" s="160"/>
      <c r="S47" s="160"/>
      <c r="T47" s="160"/>
      <c r="U47" s="160"/>
      <c r="V47" s="35"/>
      <c r="W47" s="57"/>
      <c r="X47" s="35"/>
      <c r="Y47" s="66"/>
      <c r="Z47" s="66"/>
      <c r="AA47" s="66"/>
      <c r="AB47" s="66"/>
      <c r="AC47" s="66"/>
      <c r="AD47" s="66"/>
    </row>
    <row r="48" spans="1:30" x14ac:dyDescent="0.25">
      <c r="A48" s="23"/>
      <c r="B48" s="57"/>
      <c r="C48" s="35"/>
      <c r="D48" s="57"/>
      <c r="E48" s="82"/>
      <c r="G48" s="35"/>
      <c r="H48" s="35"/>
      <c r="I48" s="35"/>
      <c r="J48" s="24"/>
      <c r="K48" s="24"/>
      <c r="L48" s="24"/>
      <c r="M48" s="35"/>
      <c r="N48" s="35"/>
      <c r="O48" s="35"/>
      <c r="P48" s="35"/>
      <c r="Q48" s="160"/>
      <c r="R48" s="160"/>
      <c r="S48" s="160"/>
      <c r="T48" s="160"/>
      <c r="U48" s="160"/>
      <c r="V48" s="35"/>
      <c r="W48" s="57"/>
      <c r="X48" s="35"/>
      <c r="Y48" s="66"/>
      <c r="Z48" s="66"/>
      <c r="AA48" s="66"/>
      <c r="AB48" s="66"/>
      <c r="AC48" s="66"/>
      <c r="AD48" s="66"/>
    </row>
    <row r="49" spans="1:30" x14ac:dyDescent="0.25">
      <c r="A49" s="23"/>
      <c r="B49" s="57"/>
      <c r="C49" s="35"/>
      <c r="D49" s="57"/>
      <c r="E49" s="82"/>
      <c r="G49" s="35"/>
      <c r="H49" s="35"/>
      <c r="I49" s="35"/>
      <c r="J49" s="24"/>
      <c r="K49" s="24"/>
      <c r="L49" s="24"/>
      <c r="M49" s="35"/>
      <c r="N49" s="35"/>
      <c r="O49" s="35"/>
      <c r="P49" s="35"/>
      <c r="Q49" s="160"/>
      <c r="R49" s="160"/>
      <c r="S49" s="160"/>
      <c r="T49" s="160"/>
      <c r="U49" s="160"/>
      <c r="V49" s="35"/>
      <c r="W49" s="57"/>
      <c r="X49" s="35"/>
      <c r="Y49" s="66"/>
      <c r="Z49" s="66"/>
      <c r="AA49" s="66"/>
      <c r="AB49" s="66"/>
      <c r="AC49" s="66"/>
      <c r="AD49" s="66"/>
    </row>
    <row r="50" spans="1:30" x14ac:dyDescent="0.25">
      <c r="A50" s="23"/>
      <c r="B50" s="57"/>
      <c r="C50" s="35"/>
      <c r="D50" s="57"/>
      <c r="E50" s="82"/>
      <c r="G50" s="35"/>
      <c r="H50" s="35"/>
      <c r="I50" s="35"/>
      <c r="J50" s="24"/>
      <c r="K50" s="24"/>
      <c r="L50" s="24"/>
      <c r="M50" s="35"/>
      <c r="N50" s="35"/>
      <c r="O50" s="35"/>
      <c r="P50" s="35"/>
      <c r="Q50" s="160"/>
      <c r="R50" s="160"/>
      <c r="S50" s="160"/>
      <c r="T50" s="160"/>
      <c r="U50" s="160"/>
      <c r="V50" s="35"/>
      <c r="W50" s="57"/>
      <c r="X50" s="35"/>
      <c r="Y50" s="66"/>
      <c r="Z50" s="66"/>
      <c r="AA50" s="66"/>
      <c r="AB50" s="66"/>
      <c r="AC50" s="66"/>
      <c r="AD50" s="66"/>
    </row>
    <row r="51" spans="1:30" x14ac:dyDescent="0.25">
      <c r="A51" s="23"/>
      <c r="B51" s="57"/>
      <c r="C51" s="35"/>
      <c r="D51" s="57"/>
      <c r="E51" s="82"/>
      <c r="G51" s="35"/>
      <c r="H51" s="35"/>
      <c r="I51" s="35"/>
      <c r="J51" s="24"/>
      <c r="K51" s="24"/>
      <c r="L51" s="24"/>
      <c r="M51" s="35"/>
      <c r="N51" s="35"/>
      <c r="O51" s="35"/>
      <c r="P51" s="35"/>
      <c r="Q51" s="160"/>
      <c r="R51" s="160"/>
      <c r="S51" s="160"/>
      <c r="T51" s="160"/>
      <c r="U51" s="160"/>
      <c r="V51" s="35"/>
      <c r="W51" s="57"/>
      <c r="X51" s="35"/>
      <c r="Y51" s="66"/>
      <c r="Z51" s="66"/>
      <c r="AA51" s="66"/>
      <c r="AB51" s="66"/>
      <c r="AC51" s="66"/>
      <c r="AD51" s="66"/>
    </row>
    <row r="52" spans="1:30" x14ac:dyDescent="0.25">
      <c r="A52" s="23"/>
      <c r="B52" s="57"/>
      <c r="C52" s="35"/>
      <c r="D52" s="57"/>
      <c r="E52" s="57"/>
      <c r="F52" s="24"/>
      <c r="G52" s="35"/>
      <c r="H52" s="35"/>
      <c r="I52" s="35"/>
      <c r="J52" s="24"/>
      <c r="K52" s="24"/>
      <c r="L52" s="24"/>
      <c r="M52" s="24"/>
      <c r="N52" s="56"/>
      <c r="O52" s="56"/>
      <c r="P52" s="24"/>
      <c r="Q52" s="161"/>
      <c r="R52" s="161"/>
      <c r="S52" s="161"/>
      <c r="T52" s="161"/>
      <c r="U52" s="161"/>
      <c r="V52" s="24"/>
      <c r="W52" s="57"/>
      <c r="X52" s="24"/>
      <c r="Y52" s="66"/>
      <c r="Z52" s="66"/>
      <c r="AA52" s="66"/>
      <c r="AB52" s="66"/>
      <c r="AC52" s="66"/>
      <c r="AD52" s="66"/>
    </row>
    <row r="53" spans="1:30" x14ac:dyDescent="0.25">
      <c r="A53" s="23"/>
      <c r="B53" s="57"/>
      <c r="C53" s="35"/>
      <c r="D53" s="57"/>
      <c r="E53" s="57"/>
      <c r="F53" s="24"/>
      <c r="G53" s="35"/>
      <c r="H53" s="35"/>
      <c r="I53" s="35"/>
      <c r="J53" s="24"/>
      <c r="K53" s="24"/>
      <c r="L53" s="24"/>
      <c r="M53" s="24"/>
      <c r="N53" s="56"/>
      <c r="O53" s="56"/>
      <c r="P53" s="24"/>
      <c r="Q53" s="161"/>
      <c r="R53" s="161"/>
      <c r="S53" s="161"/>
      <c r="T53" s="161"/>
      <c r="U53" s="161"/>
      <c r="V53" s="24"/>
      <c r="W53" s="57"/>
      <c r="X53" s="24"/>
      <c r="Y53" s="66"/>
      <c r="Z53" s="66"/>
      <c r="AA53" s="66"/>
      <c r="AB53" s="66"/>
      <c r="AC53" s="66"/>
      <c r="AD53" s="66"/>
    </row>
    <row r="54" spans="1:30" x14ac:dyDescent="0.25">
      <c r="A54" s="23"/>
      <c r="B54" s="57"/>
      <c r="C54" s="35"/>
      <c r="D54" s="57"/>
      <c r="E54" s="57"/>
      <c r="F54" s="24"/>
      <c r="G54" s="35"/>
      <c r="H54" s="35"/>
      <c r="I54" s="35"/>
      <c r="J54" s="24"/>
      <c r="K54" s="24"/>
      <c r="L54" s="24"/>
      <c r="M54" s="24"/>
      <c r="N54" s="56"/>
      <c r="O54" s="56"/>
      <c r="P54" s="24"/>
      <c r="Q54" s="161"/>
      <c r="R54" s="161"/>
      <c r="S54" s="161"/>
      <c r="T54" s="161"/>
      <c r="U54" s="161"/>
      <c r="V54" s="24"/>
      <c r="W54" s="57"/>
      <c r="X54" s="24"/>
      <c r="Y54" s="66"/>
      <c r="Z54" s="66"/>
      <c r="AA54" s="66"/>
      <c r="AB54" s="66"/>
      <c r="AC54" s="66"/>
      <c r="AD54" s="66"/>
    </row>
    <row r="55" spans="1:30" x14ac:dyDescent="0.25">
      <c r="A55" s="23"/>
      <c r="B55" s="57"/>
      <c r="C55" s="35"/>
      <c r="D55" s="57"/>
      <c r="E55" s="57"/>
      <c r="F55" s="24"/>
      <c r="G55" s="35"/>
      <c r="H55" s="35"/>
      <c r="I55" s="35"/>
      <c r="J55" s="24"/>
      <c r="K55" s="24"/>
      <c r="L55" s="24"/>
      <c r="M55" s="24"/>
      <c r="N55" s="56"/>
      <c r="O55" s="56"/>
      <c r="P55" s="24"/>
      <c r="Q55" s="161"/>
      <c r="R55" s="161"/>
      <c r="S55" s="161"/>
      <c r="T55" s="161"/>
      <c r="U55" s="161"/>
      <c r="V55" s="24"/>
      <c r="W55" s="57"/>
      <c r="X55" s="24"/>
      <c r="Y55" s="66"/>
      <c r="Z55" s="66"/>
      <c r="AA55" s="66"/>
      <c r="AB55" s="66"/>
      <c r="AC55" s="66"/>
      <c r="AD55" s="66"/>
    </row>
    <row r="56" spans="1:30" x14ac:dyDescent="0.25">
      <c r="A56" s="23"/>
      <c r="B56" s="57"/>
      <c r="C56" s="35"/>
      <c r="D56" s="57"/>
      <c r="E56" s="82"/>
      <c r="G56" s="35"/>
      <c r="H56" s="35"/>
      <c r="I56" s="35"/>
      <c r="J56" s="24"/>
      <c r="K56" s="24"/>
      <c r="L56" s="24"/>
      <c r="M56" s="35"/>
      <c r="N56" s="35"/>
      <c r="O56" s="35"/>
      <c r="P56" s="35"/>
      <c r="Q56" s="160"/>
      <c r="R56" s="160"/>
      <c r="S56" s="160"/>
      <c r="T56" s="160"/>
      <c r="U56" s="160"/>
      <c r="V56" s="35"/>
      <c r="W56" s="57"/>
      <c r="X56" s="35"/>
      <c r="Y56" s="66"/>
      <c r="Z56" s="66"/>
      <c r="AA56" s="66"/>
      <c r="AB56" s="66"/>
      <c r="AC56" s="66"/>
      <c r="AD56" s="66"/>
    </row>
    <row r="57" spans="1:30" x14ac:dyDescent="0.25">
      <c r="A57" s="23"/>
      <c r="B57" s="57"/>
      <c r="C57" s="35"/>
      <c r="D57" s="57"/>
      <c r="E57" s="82"/>
      <c r="G57" s="35"/>
      <c r="H57" s="35"/>
      <c r="I57" s="35"/>
      <c r="J57" s="24"/>
      <c r="K57" s="24"/>
      <c r="L57" s="24"/>
      <c r="M57" s="35"/>
      <c r="N57" s="35"/>
      <c r="O57" s="35"/>
      <c r="P57" s="35"/>
      <c r="Q57" s="160"/>
      <c r="R57" s="160"/>
      <c r="S57" s="160"/>
      <c r="T57" s="160"/>
      <c r="U57" s="160"/>
      <c r="V57" s="35"/>
      <c r="W57" s="57"/>
      <c r="X57" s="35"/>
      <c r="Y57" s="66"/>
      <c r="Z57" s="66"/>
      <c r="AA57" s="66"/>
      <c r="AB57" s="66"/>
      <c r="AC57" s="66"/>
      <c r="AD57" s="66"/>
    </row>
    <row r="58" spans="1:30" x14ac:dyDescent="0.25">
      <c r="A58" s="23"/>
      <c r="B58" s="57"/>
      <c r="C58" s="35"/>
      <c r="D58" s="57"/>
      <c r="E58" s="82"/>
      <c r="G58" s="35"/>
      <c r="H58" s="35"/>
      <c r="I58" s="35"/>
      <c r="J58" s="24"/>
      <c r="K58" s="24"/>
      <c r="L58" s="24"/>
      <c r="M58" s="35"/>
      <c r="N58" s="35"/>
      <c r="O58" s="35"/>
      <c r="P58" s="35"/>
      <c r="Q58" s="160"/>
      <c r="R58" s="160"/>
      <c r="S58" s="160"/>
      <c r="T58" s="160"/>
      <c r="U58" s="160"/>
      <c r="V58" s="35"/>
      <c r="W58" s="57"/>
      <c r="X58" s="35"/>
      <c r="Y58" s="66"/>
      <c r="Z58" s="66"/>
      <c r="AA58" s="66"/>
      <c r="AB58" s="66"/>
      <c r="AC58" s="66"/>
      <c r="AD58" s="66"/>
    </row>
    <row r="59" spans="1:30" x14ac:dyDescent="0.25">
      <c r="A59" s="23"/>
      <c r="B59" s="57"/>
      <c r="C59" s="35"/>
      <c r="D59" s="57"/>
      <c r="E59" s="82"/>
      <c r="G59" s="35"/>
      <c r="H59" s="35"/>
      <c r="I59" s="35"/>
      <c r="J59" s="24"/>
      <c r="K59" s="24"/>
      <c r="L59" s="24"/>
      <c r="M59" s="35"/>
      <c r="N59" s="35"/>
      <c r="O59" s="35"/>
      <c r="P59" s="35"/>
      <c r="Q59" s="160"/>
      <c r="R59" s="160"/>
      <c r="S59" s="160"/>
      <c r="T59" s="160"/>
      <c r="U59" s="160"/>
      <c r="V59" s="35"/>
      <c r="W59" s="57"/>
      <c r="X59" s="35"/>
      <c r="Y59" s="66"/>
      <c r="Z59" s="66"/>
      <c r="AA59" s="66"/>
      <c r="AB59" s="66"/>
      <c r="AC59" s="66"/>
      <c r="AD59" s="66"/>
    </row>
    <row r="60" spans="1:30" x14ac:dyDescent="0.25">
      <c r="A60" s="23"/>
      <c r="B60" s="57"/>
      <c r="C60" s="35"/>
      <c r="D60" s="57"/>
      <c r="E60" s="82"/>
      <c r="G60" s="35"/>
      <c r="H60" s="35"/>
      <c r="I60" s="35"/>
      <c r="J60" s="24"/>
      <c r="K60" s="24"/>
      <c r="L60" s="24"/>
      <c r="M60" s="35"/>
      <c r="N60" s="35"/>
      <c r="O60" s="35"/>
      <c r="P60" s="35"/>
      <c r="Q60" s="160"/>
      <c r="R60" s="160"/>
      <c r="S60" s="160"/>
      <c r="T60" s="160"/>
      <c r="U60" s="160"/>
      <c r="V60" s="35"/>
      <c r="W60" s="57"/>
      <c r="X60" s="35"/>
      <c r="Y60" s="66"/>
      <c r="Z60" s="66"/>
      <c r="AA60" s="66"/>
      <c r="AB60" s="66"/>
      <c r="AC60" s="66"/>
      <c r="AD60" s="66"/>
    </row>
    <row r="61" spans="1:30" x14ac:dyDescent="0.25">
      <c r="A61" s="23"/>
      <c r="B61" s="57"/>
      <c r="C61" s="35"/>
      <c r="D61" s="57"/>
      <c r="E61" s="82"/>
      <c r="G61" s="35"/>
      <c r="H61" s="35"/>
      <c r="I61" s="35"/>
      <c r="J61" s="24"/>
      <c r="K61" s="24"/>
      <c r="L61" s="24"/>
      <c r="M61" s="35"/>
      <c r="N61" s="35"/>
      <c r="O61" s="35"/>
      <c r="P61" s="35"/>
      <c r="Q61" s="160"/>
      <c r="R61" s="160"/>
      <c r="S61" s="160"/>
      <c r="T61" s="160"/>
      <c r="U61" s="160"/>
      <c r="V61" s="35"/>
      <c r="W61" s="57"/>
      <c r="X61" s="35"/>
      <c r="Y61" s="66"/>
      <c r="Z61" s="66"/>
      <c r="AA61" s="66"/>
      <c r="AB61" s="66"/>
      <c r="AC61" s="66"/>
      <c r="AD61" s="66"/>
    </row>
    <row r="62" spans="1:30" x14ac:dyDescent="0.25">
      <c r="A62" s="23"/>
      <c r="B62" s="57"/>
      <c r="C62" s="35"/>
      <c r="D62" s="57"/>
      <c r="E62" s="82"/>
      <c r="G62" s="35"/>
      <c r="H62" s="35"/>
      <c r="I62" s="35"/>
      <c r="J62" s="24"/>
      <c r="K62" s="24"/>
      <c r="L62" s="24"/>
      <c r="M62" s="35"/>
      <c r="N62" s="35"/>
      <c r="O62" s="35"/>
      <c r="P62" s="35"/>
      <c r="Q62" s="160"/>
      <c r="R62" s="160"/>
      <c r="S62" s="160"/>
      <c r="T62" s="160"/>
      <c r="U62" s="160"/>
      <c r="V62" s="35"/>
      <c r="W62" s="57"/>
      <c r="X62" s="35"/>
      <c r="Y62" s="66"/>
      <c r="Z62" s="66"/>
      <c r="AA62" s="66"/>
      <c r="AB62" s="66"/>
      <c r="AC62" s="66"/>
      <c r="AD62" s="66"/>
    </row>
    <row r="63" spans="1:30" x14ac:dyDescent="0.25">
      <c r="A63" s="23"/>
      <c r="B63" s="57"/>
      <c r="C63" s="35"/>
      <c r="D63" s="57"/>
      <c r="E63" s="82"/>
      <c r="G63" s="35"/>
      <c r="H63" s="35"/>
      <c r="I63" s="35"/>
      <c r="J63" s="24"/>
      <c r="K63" s="24"/>
      <c r="L63" s="24"/>
      <c r="M63" s="35"/>
      <c r="N63" s="35"/>
      <c r="O63" s="35"/>
      <c r="P63" s="35"/>
      <c r="Q63" s="160"/>
      <c r="R63" s="160"/>
      <c r="S63" s="160"/>
      <c r="T63" s="160"/>
      <c r="U63" s="160"/>
      <c r="V63" s="35"/>
      <c r="W63" s="57"/>
      <c r="X63" s="35"/>
      <c r="Y63" s="66"/>
      <c r="Z63" s="66"/>
      <c r="AA63" s="66"/>
      <c r="AB63" s="66"/>
      <c r="AC63" s="66"/>
      <c r="AD63" s="66"/>
    </row>
    <row r="64" spans="1:30" x14ac:dyDescent="0.25">
      <c r="A64" s="23"/>
      <c r="B64" s="57"/>
      <c r="C64" s="35"/>
      <c r="D64" s="57"/>
      <c r="E64" s="82"/>
      <c r="G64" s="35"/>
      <c r="H64" s="35"/>
      <c r="I64" s="35"/>
      <c r="J64" s="24"/>
      <c r="K64" s="24"/>
      <c r="L64" s="24"/>
      <c r="M64" s="35"/>
      <c r="N64" s="35"/>
      <c r="O64" s="35"/>
      <c r="P64" s="35"/>
      <c r="Q64" s="160"/>
      <c r="R64" s="160"/>
      <c r="S64" s="160"/>
      <c r="T64" s="160"/>
      <c r="U64" s="160"/>
      <c r="V64" s="35"/>
      <c r="W64" s="57"/>
      <c r="X64" s="35"/>
      <c r="Y64" s="66"/>
      <c r="Z64" s="66"/>
      <c r="AA64" s="66"/>
      <c r="AB64" s="66"/>
      <c r="AC64" s="66"/>
      <c r="AD64" s="66"/>
    </row>
    <row r="65" spans="1:30" x14ac:dyDescent="0.25">
      <c r="A65" s="23"/>
      <c r="B65" s="57"/>
      <c r="C65" s="35"/>
      <c r="D65" s="57"/>
      <c r="E65" s="82"/>
      <c r="G65" s="35"/>
      <c r="H65" s="35"/>
      <c r="I65" s="35"/>
      <c r="J65" s="24"/>
      <c r="K65" s="24"/>
      <c r="L65" s="24"/>
      <c r="M65" s="35"/>
      <c r="N65" s="35"/>
      <c r="O65" s="35"/>
      <c r="P65" s="35"/>
      <c r="Q65" s="160"/>
      <c r="R65" s="160"/>
      <c r="S65" s="160"/>
      <c r="T65" s="160"/>
      <c r="U65" s="160"/>
      <c r="V65" s="35"/>
      <c r="W65" s="57"/>
      <c r="X65" s="35"/>
      <c r="Y65" s="66"/>
      <c r="Z65" s="66"/>
      <c r="AA65" s="66"/>
      <c r="AB65" s="66"/>
      <c r="AC65" s="66"/>
      <c r="AD65" s="66"/>
    </row>
    <row r="66" spans="1:30" x14ac:dyDescent="0.25">
      <c r="A66" s="23"/>
      <c r="B66" s="57"/>
      <c r="C66" s="35"/>
      <c r="D66" s="57"/>
      <c r="E66" s="82"/>
      <c r="G66" s="35"/>
      <c r="H66" s="35"/>
      <c r="I66" s="35"/>
      <c r="J66" s="24"/>
      <c r="K66" s="24"/>
      <c r="L66" s="24"/>
      <c r="M66" s="35"/>
      <c r="N66" s="35"/>
      <c r="O66" s="35"/>
      <c r="P66" s="35"/>
      <c r="Q66" s="160"/>
      <c r="R66" s="160"/>
      <c r="S66" s="160"/>
      <c r="T66" s="160"/>
      <c r="U66" s="160"/>
      <c r="V66" s="35"/>
      <c r="W66" s="57"/>
      <c r="X66" s="35"/>
      <c r="Y66" s="66"/>
      <c r="Z66" s="66"/>
      <c r="AA66" s="66"/>
      <c r="AB66" s="66"/>
      <c r="AC66" s="66"/>
      <c r="AD66" s="66"/>
    </row>
    <row r="67" spans="1:30" x14ac:dyDescent="0.25">
      <c r="A67" s="23"/>
      <c r="B67" s="57"/>
      <c r="C67" s="35"/>
      <c r="D67" s="57"/>
      <c r="E67" s="82"/>
      <c r="G67" s="35"/>
      <c r="H67" s="35"/>
      <c r="I67" s="35"/>
      <c r="J67" s="24"/>
      <c r="K67" s="24"/>
      <c r="L67" s="24"/>
      <c r="M67" s="35"/>
      <c r="N67" s="35"/>
      <c r="O67" s="35"/>
      <c r="P67" s="35"/>
      <c r="Q67" s="160"/>
      <c r="R67" s="160"/>
      <c r="S67" s="160"/>
      <c r="T67" s="160"/>
      <c r="U67" s="160"/>
      <c r="V67" s="35"/>
      <c r="W67" s="57"/>
      <c r="X67" s="35"/>
      <c r="Y67" s="66"/>
      <c r="Z67" s="66"/>
      <c r="AA67" s="66"/>
      <c r="AB67" s="66"/>
      <c r="AC67" s="66"/>
      <c r="AD67" s="66"/>
    </row>
    <row r="68" spans="1:30" x14ac:dyDescent="0.25">
      <c r="A68" s="23"/>
      <c r="B68" s="57"/>
      <c r="C68" s="35"/>
      <c r="D68" s="57"/>
      <c r="E68" s="57"/>
      <c r="F68" s="24"/>
      <c r="G68" s="35"/>
      <c r="H68" s="35"/>
      <c r="I68" s="35"/>
      <c r="J68" s="24"/>
      <c r="K68" s="24"/>
      <c r="L68" s="24"/>
      <c r="M68" s="24"/>
      <c r="N68" s="56"/>
      <c r="O68" s="56"/>
      <c r="P68" s="24"/>
      <c r="Q68" s="161"/>
      <c r="R68" s="161"/>
      <c r="S68" s="161"/>
      <c r="T68" s="161"/>
      <c r="U68" s="161"/>
      <c r="V68" s="24"/>
      <c r="W68" s="57"/>
      <c r="X68" s="24"/>
      <c r="Y68" s="66"/>
      <c r="Z68" s="66"/>
      <c r="AA68" s="66"/>
      <c r="AB68" s="66"/>
      <c r="AC68" s="66"/>
      <c r="AD68" s="66"/>
    </row>
    <row r="69" spans="1:30" x14ac:dyDescent="0.25">
      <c r="A69" s="23"/>
      <c r="B69" s="57"/>
      <c r="C69" s="35"/>
      <c r="D69" s="57"/>
      <c r="E69" s="57"/>
      <c r="F69" s="24"/>
      <c r="G69" s="35"/>
      <c r="H69" s="35"/>
      <c r="I69" s="35"/>
      <c r="J69" s="24"/>
      <c r="K69" s="24"/>
      <c r="L69" s="24"/>
      <c r="M69" s="24"/>
      <c r="N69" s="56"/>
      <c r="O69" s="56"/>
      <c r="P69" s="24"/>
      <c r="Q69" s="161"/>
      <c r="R69" s="161"/>
      <c r="S69" s="161"/>
      <c r="T69" s="161"/>
      <c r="U69" s="161"/>
      <c r="V69" s="24"/>
      <c r="W69" s="57"/>
      <c r="X69" s="24"/>
      <c r="Y69" s="66"/>
      <c r="Z69" s="66"/>
      <c r="AA69" s="66"/>
      <c r="AB69" s="66"/>
      <c r="AC69" s="66"/>
      <c r="AD69" s="66"/>
    </row>
    <row r="70" spans="1:30" x14ac:dyDescent="0.25">
      <c r="A70" s="23"/>
      <c r="B70" s="57"/>
      <c r="C70" s="35"/>
      <c r="D70" s="57"/>
      <c r="E70" s="57"/>
      <c r="F70" s="24"/>
      <c r="G70" s="35"/>
      <c r="H70" s="35"/>
      <c r="I70" s="35"/>
      <c r="J70" s="24"/>
      <c r="K70" s="24"/>
      <c r="L70" s="24"/>
      <c r="M70" s="24"/>
      <c r="N70" s="56"/>
      <c r="O70" s="56"/>
      <c r="P70" s="24"/>
      <c r="Q70" s="161"/>
      <c r="R70" s="161"/>
      <c r="S70" s="161"/>
      <c r="T70" s="161"/>
      <c r="U70" s="161"/>
      <c r="V70" s="24"/>
      <c r="W70" s="57"/>
      <c r="X70" s="24"/>
      <c r="Y70" s="66"/>
      <c r="Z70" s="66"/>
      <c r="AA70" s="66"/>
      <c r="AB70" s="66"/>
      <c r="AC70" s="66"/>
      <c r="AD70" s="66"/>
    </row>
    <row r="71" spans="1:30" x14ac:dyDescent="0.25">
      <c r="A71" s="23"/>
      <c r="B71" s="57"/>
      <c r="C71" s="35"/>
      <c r="D71" s="57"/>
      <c r="E71" s="57"/>
      <c r="F71" s="24"/>
      <c r="G71" s="35"/>
      <c r="H71" s="35"/>
      <c r="I71" s="35"/>
      <c r="J71" s="24"/>
      <c r="K71" s="24"/>
      <c r="L71" s="24"/>
      <c r="M71" s="24"/>
      <c r="N71" s="56"/>
      <c r="O71" s="56"/>
      <c r="P71" s="24"/>
      <c r="Q71" s="161"/>
      <c r="R71" s="161"/>
      <c r="S71" s="161"/>
      <c r="T71" s="161"/>
      <c r="U71" s="161"/>
      <c r="V71" s="24"/>
      <c r="W71" s="57"/>
      <c r="X71" s="24"/>
      <c r="Y71" s="66"/>
      <c r="Z71" s="66"/>
      <c r="AA71" s="66"/>
      <c r="AB71" s="66"/>
      <c r="AC71" s="66"/>
      <c r="AD71" s="66"/>
    </row>
    <row r="72" spans="1:30" x14ac:dyDescent="0.25">
      <c r="A72" s="23"/>
      <c r="B72" s="57"/>
      <c r="C72" s="35"/>
      <c r="D72" s="57"/>
      <c r="E72" s="57"/>
      <c r="F72" s="24"/>
      <c r="G72" s="35"/>
      <c r="H72" s="35"/>
      <c r="I72" s="35"/>
      <c r="J72" s="24"/>
      <c r="K72" s="24"/>
      <c r="L72" s="24"/>
      <c r="M72" s="24"/>
      <c r="N72" s="56"/>
      <c r="O72" s="56"/>
      <c r="P72" s="24"/>
      <c r="Q72" s="161"/>
      <c r="R72" s="161"/>
      <c r="S72" s="161"/>
      <c r="T72" s="161"/>
      <c r="U72" s="161"/>
      <c r="V72" s="24"/>
      <c r="W72" s="57"/>
      <c r="X72" s="24"/>
      <c r="Y72" s="66"/>
      <c r="Z72" s="66"/>
      <c r="AA72" s="66"/>
      <c r="AB72" s="66"/>
      <c r="AC72" s="66"/>
      <c r="AD72" s="66"/>
    </row>
    <row r="73" spans="1:30" x14ac:dyDescent="0.25">
      <c r="A73" s="23"/>
      <c r="B73" s="57"/>
      <c r="C73" s="35"/>
      <c r="D73" s="57"/>
      <c r="E73" s="57"/>
      <c r="F73" s="24"/>
      <c r="G73" s="35"/>
      <c r="H73" s="35"/>
      <c r="I73" s="35"/>
      <c r="J73" s="24"/>
      <c r="K73" s="24"/>
      <c r="L73" s="24"/>
      <c r="M73" s="24"/>
      <c r="N73" s="56"/>
      <c r="O73" s="56"/>
      <c r="P73" s="24"/>
      <c r="Q73" s="161"/>
      <c r="R73" s="161"/>
      <c r="S73" s="161"/>
      <c r="T73" s="161"/>
      <c r="U73" s="161"/>
      <c r="V73" s="24"/>
      <c r="W73" s="57"/>
      <c r="X73" s="24"/>
      <c r="Y73" s="66"/>
      <c r="Z73" s="66"/>
      <c r="AA73" s="66"/>
      <c r="AB73" s="66"/>
      <c r="AC73" s="66"/>
      <c r="AD73" s="66"/>
    </row>
    <row r="94" spans="17:21" customFormat="1" ht="12.75" x14ac:dyDescent="0.2">
      <c r="Q94" s="163"/>
      <c r="R94" s="163"/>
      <c r="S94" s="163"/>
      <c r="T94" s="163"/>
      <c r="U94" s="163"/>
    </row>
    <row r="95" spans="17:21" customFormat="1" ht="12.75" x14ac:dyDescent="0.2">
      <c r="Q95" s="163"/>
      <c r="R95" s="163"/>
      <c r="S95" s="163"/>
      <c r="T95" s="163"/>
      <c r="U95" s="163"/>
    </row>
    <row r="96" spans="17:21" customFormat="1" ht="12.75" x14ac:dyDescent="0.2">
      <c r="Q96" s="163"/>
      <c r="R96" s="163"/>
      <c r="S96" s="163"/>
      <c r="T96" s="163"/>
      <c r="U96" s="163"/>
    </row>
    <row r="97" spans="17:21" customFormat="1" ht="12.75" x14ac:dyDescent="0.2">
      <c r="Q97" s="163"/>
      <c r="R97" s="163"/>
      <c r="S97" s="163"/>
      <c r="T97" s="163"/>
      <c r="U97" s="163"/>
    </row>
    <row r="98" spans="17:21" customFormat="1" ht="12.75" x14ac:dyDescent="0.2">
      <c r="Q98" s="163"/>
      <c r="R98" s="163"/>
      <c r="S98" s="163"/>
      <c r="T98" s="163"/>
      <c r="U98" s="163"/>
    </row>
    <row r="99" spans="17:21" customFormat="1" ht="12.75" x14ac:dyDescent="0.2">
      <c r="Q99" s="163"/>
      <c r="R99" s="163"/>
      <c r="S99" s="163"/>
      <c r="T99" s="163"/>
      <c r="U99" s="163"/>
    </row>
    <row r="100" spans="17:21" customFormat="1" ht="12.75" x14ac:dyDescent="0.2">
      <c r="Q100" s="163"/>
      <c r="R100" s="163"/>
      <c r="S100" s="163"/>
      <c r="T100" s="163"/>
      <c r="U100" s="163"/>
    </row>
    <row r="101" spans="17:21" customFormat="1" ht="12.75" x14ac:dyDescent="0.2">
      <c r="Q101" s="163"/>
      <c r="R101" s="163"/>
      <c r="S101" s="163"/>
      <c r="T101" s="163"/>
      <c r="U101" s="163"/>
    </row>
    <row r="102" spans="17:21" customFormat="1" ht="12.75" x14ac:dyDescent="0.2">
      <c r="Q102" s="163"/>
      <c r="R102" s="163"/>
      <c r="S102" s="163"/>
      <c r="T102" s="163"/>
      <c r="U102" s="163"/>
    </row>
    <row r="103" spans="17:21" customFormat="1" ht="12.75" x14ac:dyDescent="0.2">
      <c r="Q103" s="163"/>
      <c r="R103" s="163"/>
      <c r="S103" s="163"/>
      <c r="T103" s="163"/>
      <c r="U103" s="163"/>
    </row>
    <row r="104" spans="17:21" customFormat="1" ht="12.75" x14ac:dyDescent="0.2">
      <c r="Q104" s="163"/>
      <c r="R104" s="163"/>
      <c r="S104" s="163"/>
      <c r="T104" s="163"/>
      <c r="U104" s="163"/>
    </row>
    <row r="105" spans="17:21" customFormat="1" ht="12.75" x14ac:dyDescent="0.2">
      <c r="Q105" s="163"/>
      <c r="R105" s="163"/>
      <c r="S105" s="163"/>
      <c r="T105" s="163"/>
      <c r="U105" s="163"/>
    </row>
    <row r="106" spans="17:21" customFormat="1" ht="12.75" x14ac:dyDescent="0.2">
      <c r="Q106" s="163"/>
      <c r="R106" s="163"/>
      <c r="S106" s="163"/>
      <c r="T106" s="163"/>
      <c r="U106" s="163"/>
    </row>
    <row r="107" spans="17:21" customFormat="1" ht="12.75" x14ac:dyDescent="0.2">
      <c r="Q107" s="163"/>
      <c r="R107" s="163"/>
      <c r="S107" s="163"/>
      <c r="T107" s="163"/>
      <c r="U107" s="163"/>
    </row>
    <row r="108" spans="17:21" customFormat="1" ht="12.75" x14ac:dyDescent="0.2">
      <c r="Q108" s="163"/>
      <c r="R108" s="163"/>
      <c r="S108" s="163"/>
      <c r="T108" s="163"/>
      <c r="U108" s="163"/>
    </row>
    <row r="109" spans="17:21" customFormat="1" ht="12.75" x14ac:dyDescent="0.2">
      <c r="Q109" s="163"/>
      <c r="R109" s="163"/>
      <c r="S109" s="163"/>
      <c r="T109" s="163"/>
      <c r="U109" s="163"/>
    </row>
    <row r="110" spans="17:21" customFormat="1" ht="12.75" x14ac:dyDescent="0.2">
      <c r="Q110" s="163"/>
      <c r="R110" s="163"/>
      <c r="S110" s="163"/>
      <c r="T110" s="163"/>
      <c r="U110" s="163"/>
    </row>
    <row r="111" spans="17:21" customFormat="1" ht="12.75" x14ac:dyDescent="0.2">
      <c r="Q111" s="163"/>
      <c r="R111" s="163"/>
      <c r="S111" s="163"/>
      <c r="T111" s="163"/>
      <c r="U111" s="163"/>
    </row>
    <row r="112" spans="17:21" customFormat="1" ht="12.75" x14ac:dyDescent="0.2">
      <c r="Q112" s="163"/>
      <c r="R112" s="163"/>
      <c r="S112" s="163"/>
      <c r="T112" s="163"/>
      <c r="U112" s="163"/>
    </row>
    <row r="113" spans="17:21" customFormat="1" ht="12.75" x14ac:dyDescent="0.2">
      <c r="Q113" s="163"/>
      <c r="R113" s="163"/>
      <c r="S113" s="163"/>
      <c r="T113" s="163"/>
      <c r="U113" s="163"/>
    </row>
    <row r="114" spans="17:21" customFormat="1" ht="12.75" x14ac:dyDescent="0.2">
      <c r="Q114" s="163"/>
      <c r="R114" s="163"/>
      <c r="S114" s="163"/>
      <c r="T114" s="163"/>
      <c r="U114" s="163"/>
    </row>
    <row r="115" spans="17:21" customFormat="1" ht="12.75" x14ac:dyDescent="0.2">
      <c r="Q115" s="163"/>
      <c r="R115" s="163"/>
      <c r="S115" s="163"/>
      <c r="T115" s="163"/>
      <c r="U115" s="163"/>
    </row>
    <row r="116" spans="17:21" customFormat="1" ht="12.75" x14ac:dyDescent="0.2">
      <c r="Q116" s="163"/>
      <c r="R116" s="163"/>
      <c r="S116" s="163"/>
      <c r="T116" s="163"/>
      <c r="U116" s="163"/>
    </row>
    <row r="117" spans="17:21" customFormat="1" ht="12.75" x14ac:dyDescent="0.2">
      <c r="Q117" s="163"/>
      <c r="R117" s="163"/>
      <c r="S117" s="163"/>
      <c r="T117" s="163"/>
      <c r="U117" s="163"/>
    </row>
    <row r="118" spans="17:21" customFormat="1" ht="12.75" x14ac:dyDescent="0.2">
      <c r="Q118" s="163"/>
      <c r="R118" s="163"/>
      <c r="S118" s="163"/>
      <c r="T118" s="163"/>
      <c r="U118" s="163"/>
    </row>
    <row r="119" spans="17:21" customFormat="1" ht="12.75" x14ac:dyDescent="0.2">
      <c r="Q119" s="163"/>
      <c r="R119" s="163"/>
      <c r="S119" s="163"/>
      <c r="T119" s="163"/>
      <c r="U119" s="163"/>
    </row>
    <row r="120" spans="17:21" customFormat="1" ht="12.75" x14ac:dyDescent="0.2">
      <c r="Q120" s="163"/>
      <c r="R120" s="163"/>
      <c r="S120" s="163"/>
      <c r="T120" s="163"/>
      <c r="U120" s="163"/>
    </row>
    <row r="121" spans="17:21" customFormat="1" ht="12.75" x14ac:dyDescent="0.2">
      <c r="Q121" s="163"/>
      <c r="R121" s="163"/>
      <c r="S121" s="163"/>
      <c r="T121" s="163"/>
      <c r="U121" s="163"/>
    </row>
    <row r="122" spans="17:21" customFormat="1" ht="12.75" x14ac:dyDescent="0.2">
      <c r="Q122" s="163"/>
      <c r="R122" s="163"/>
      <c r="S122" s="163"/>
      <c r="T122" s="163"/>
      <c r="U122" s="163"/>
    </row>
    <row r="123" spans="17:21" customFormat="1" ht="12.75" x14ac:dyDescent="0.2">
      <c r="Q123" s="163"/>
      <c r="R123" s="163"/>
      <c r="S123" s="163"/>
      <c r="T123" s="163"/>
      <c r="U123" s="163"/>
    </row>
    <row r="124" spans="17:21" customFormat="1" ht="12.75" x14ac:dyDescent="0.2">
      <c r="Q124" s="163"/>
      <c r="R124" s="163"/>
      <c r="S124" s="163"/>
      <c r="T124" s="163"/>
      <c r="U124" s="163"/>
    </row>
    <row r="125" spans="17:21" customFormat="1" ht="12.75" x14ac:dyDescent="0.2">
      <c r="Q125" s="163"/>
      <c r="R125" s="163"/>
      <c r="S125" s="163"/>
      <c r="T125" s="163"/>
      <c r="U125" s="163"/>
    </row>
    <row r="126" spans="17:21" customFormat="1" ht="12.75" x14ac:dyDescent="0.2">
      <c r="Q126" s="163"/>
      <c r="R126" s="163"/>
      <c r="S126" s="163"/>
      <c r="T126" s="163"/>
      <c r="U126" s="163"/>
    </row>
    <row r="127" spans="17:21" customFormat="1" ht="12.75" x14ac:dyDescent="0.2">
      <c r="Q127" s="163"/>
      <c r="R127" s="163"/>
      <c r="S127" s="163"/>
      <c r="T127" s="163"/>
      <c r="U127" s="163"/>
    </row>
    <row r="128" spans="17:21" customFormat="1" ht="12.75" x14ac:dyDescent="0.2">
      <c r="Q128" s="163"/>
      <c r="R128" s="163"/>
      <c r="S128" s="163"/>
      <c r="T128" s="163"/>
      <c r="U128" s="163"/>
    </row>
    <row r="129" spans="17:21" customFormat="1" ht="12.75" x14ac:dyDescent="0.2">
      <c r="Q129" s="163"/>
      <c r="R129" s="163"/>
      <c r="S129" s="163"/>
      <c r="T129" s="163"/>
      <c r="U129" s="163"/>
    </row>
    <row r="130" spans="17:21" customFormat="1" ht="12.75" x14ac:dyDescent="0.2">
      <c r="Q130" s="163"/>
      <c r="R130" s="163"/>
      <c r="S130" s="163"/>
      <c r="T130" s="163"/>
      <c r="U130" s="163"/>
    </row>
    <row r="131" spans="17:21" customFormat="1" ht="12.75" x14ac:dyDescent="0.2">
      <c r="Q131" s="163"/>
      <c r="R131" s="163"/>
      <c r="S131" s="163"/>
      <c r="T131" s="163"/>
      <c r="U131" s="163"/>
    </row>
    <row r="132" spans="17:21" customFormat="1" ht="12.75" x14ac:dyDescent="0.2">
      <c r="Q132" s="163"/>
      <c r="R132" s="163"/>
      <c r="S132" s="163"/>
      <c r="T132" s="163"/>
      <c r="U132" s="163"/>
    </row>
    <row r="133" spans="17:21" customFormat="1" ht="12.75" x14ac:dyDescent="0.2">
      <c r="Q133" s="163"/>
      <c r="R133" s="163"/>
      <c r="S133" s="163"/>
      <c r="T133" s="163"/>
      <c r="U133" s="163"/>
    </row>
    <row r="134" spans="17:21" customFormat="1" ht="12.75" x14ac:dyDescent="0.2">
      <c r="Q134" s="163"/>
      <c r="R134" s="163"/>
      <c r="S134" s="163"/>
      <c r="T134" s="163"/>
      <c r="U134" s="163"/>
    </row>
    <row r="135" spans="17:21" customFormat="1" ht="12.75" x14ac:dyDescent="0.2">
      <c r="Q135" s="163"/>
      <c r="R135" s="163"/>
      <c r="S135" s="163"/>
      <c r="T135" s="163"/>
      <c r="U135" s="163"/>
    </row>
    <row r="136" spans="17:21" customFormat="1" ht="12.75" x14ac:dyDescent="0.2">
      <c r="Q136" s="163"/>
      <c r="R136" s="163"/>
      <c r="S136" s="163"/>
      <c r="T136" s="163"/>
      <c r="U136" s="163"/>
    </row>
    <row r="137" spans="17:21" customFormat="1" ht="12.75" x14ac:dyDescent="0.2">
      <c r="Q137" s="163"/>
      <c r="R137" s="163"/>
      <c r="S137" s="163"/>
      <c r="T137" s="163"/>
      <c r="U137" s="163"/>
    </row>
    <row r="138" spans="17:21" customFormat="1" ht="12.75" x14ac:dyDescent="0.2">
      <c r="Q138" s="163"/>
      <c r="R138" s="163"/>
      <c r="S138" s="163"/>
      <c r="T138" s="163"/>
      <c r="U138" s="163"/>
    </row>
    <row r="139" spans="17:21" customFormat="1" ht="12.75" x14ac:dyDescent="0.2">
      <c r="Q139" s="163"/>
      <c r="R139" s="163"/>
      <c r="S139" s="163"/>
      <c r="T139" s="163"/>
      <c r="U139" s="163"/>
    </row>
    <row r="140" spans="17:21" customFormat="1" ht="12.75" x14ac:dyDescent="0.2">
      <c r="Q140" s="163"/>
      <c r="R140" s="163"/>
      <c r="S140" s="163"/>
      <c r="T140" s="163"/>
      <c r="U140" s="163"/>
    </row>
    <row r="141" spans="17:21" customFormat="1" ht="12.75" x14ac:dyDescent="0.2">
      <c r="Q141" s="163"/>
      <c r="R141" s="163"/>
      <c r="S141" s="163"/>
      <c r="T141" s="163"/>
      <c r="U141" s="163"/>
    </row>
    <row r="142" spans="17:21" customFormat="1" ht="12.75" x14ac:dyDescent="0.2">
      <c r="Q142" s="163"/>
      <c r="R142" s="163"/>
      <c r="S142" s="163"/>
      <c r="T142" s="163"/>
      <c r="U142" s="163"/>
    </row>
    <row r="143" spans="17:21" customFormat="1" ht="12.75" x14ac:dyDescent="0.2">
      <c r="Q143" s="163"/>
      <c r="R143" s="163"/>
      <c r="S143" s="163"/>
      <c r="T143" s="163"/>
      <c r="U143" s="163"/>
    </row>
    <row r="144" spans="17:21" customFormat="1" ht="12.75" x14ac:dyDescent="0.2">
      <c r="Q144" s="163"/>
      <c r="R144" s="163"/>
      <c r="S144" s="163"/>
      <c r="T144" s="163"/>
      <c r="U144" s="163"/>
    </row>
    <row r="145" spans="17:21" customFormat="1" ht="12.75" x14ac:dyDescent="0.2">
      <c r="Q145" s="163"/>
      <c r="R145" s="163"/>
      <c r="S145" s="163"/>
      <c r="T145" s="163"/>
      <c r="U145" s="163"/>
    </row>
    <row r="146" spans="17:21" customFormat="1" ht="12.75" x14ac:dyDescent="0.2">
      <c r="Q146" s="163"/>
      <c r="R146" s="163"/>
      <c r="S146" s="163"/>
      <c r="T146" s="163"/>
      <c r="U146" s="163"/>
    </row>
    <row r="147" spans="17:21" customFormat="1" ht="12.75" x14ac:dyDescent="0.2">
      <c r="Q147" s="163"/>
      <c r="R147" s="163"/>
      <c r="S147" s="163"/>
      <c r="T147" s="163"/>
      <c r="U147" s="163"/>
    </row>
    <row r="148" spans="17:21" customFormat="1" ht="12.75" x14ac:dyDescent="0.2">
      <c r="Q148" s="163"/>
      <c r="R148" s="163"/>
      <c r="S148" s="163"/>
      <c r="T148" s="163"/>
      <c r="U148" s="163"/>
    </row>
    <row r="149" spans="17:21" customFormat="1" ht="12.75" x14ac:dyDescent="0.2">
      <c r="Q149" s="163"/>
      <c r="R149" s="163"/>
      <c r="S149" s="163"/>
      <c r="T149" s="163"/>
      <c r="U149" s="163"/>
    </row>
    <row r="150" spans="17:21" customFormat="1" ht="12.75" x14ac:dyDescent="0.2">
      <c r="Q150" s="163"/>
      <c r="R150" s="163"/>
      <c r="S150" s="163"/>
      <c r="T150" s="163"/>
      <c r="U150" s="163"/>
    </row>
    <row r="151" spans="17:21" customFormat="1" ht="12.75" x14ac:dyDescent="0.2">
      <c r="Q151" s="163"/>
      <c r="R151" s="163"/>
      <c r="S151" s="163"/>
      <c r="T151" s="163"/>
      <c r="U151" s="163"/>
    </row>
    <row r="152" spans="17:21" customFormat="1" ht="12.75" x14ac:dyDescent="0.2">
      <c r="Q152" s="163"/>
      <c r="R152" s="163"/>
      <c r="S152" s="163"/>
      <c r="T152" s="163"/>
      <c r="U152" s="163"/>
    </row>
    <row r="153" spans="17:21" customFormat="1" ht="12.75" x14ac:dyDescent="0.2">
      <c r="Q153" s="163"/>
      <c r="R153" s="163"/>
      <c r="S153" s="163"/>
      <c r="T153" s="163"/>
      <c r="U153" s="163"/>
    </row>
    <row r="154" spans="17:21" customFormat="1" ht="12.75" x14ac:dyDescent="0.2">
      <c r="Q154" s="163"/>
      <c r="R154" s="163"/>
      <c r="S154" s="163"/>
      <c r="T154" s="163"/>
      <c r="U154" s="163"/>
    </row>
    <row r="155" spans="17:21" customFormat="1" ht="12.75" x14ac:dyDescent="0.2">
      <c r="Q155" s="163"/>
      <c r="R155" s="163"/>
      <c r="S155" s="163"/>
      <c r="T155" s="163"/>
      <c r="U155" s="163"/>
    </row>
    <row r="156" spans="17:21" customFormat="1" ht="12.75" x14ac:dyDescent="0.2">
      <c r="Q156" s="163"/>
      <c r="R156" s="163"/>
      <c r="S156" s="163"/>
      <c r="T156" s="163"/>
      <c r="U156" s="163"/>
    </row>
    <row r="157" spans="17:21" customFormat="1" ht="12.75" x14ac:dyDescent="0.2">
      <c r="Q157" s="163"/>
      <c r="R157" s="163"/>
      <c r="S157" s="163"/>
      <c r="T157" s="163"/>
      <c r="U157" s="163"/>
    </row>
    <row r="158" spans="17:21" customFormat="1" ht="12.75" x14ac:dyDescent="0.2">
      <c r="Q158" s="163"/>
      <c r="R158" s="163"/>
      <c r="S158" s="163"/>
      <c r="T158" s="163"/>
      <c r="U158" s="163"/>
    </row>
    <row r="159" spans="17:21" customFormat="1" ht="12.75" x14ac:dyDescent="0.2">
      <c r="Q159" s="163"/>
      <c r="R159" s="163"/>
      <c r="S159" s="163"/>
      <c r="T159" s="163"/>
      <c r="U159" s="163"/>
    </row>
    <row r="160" spans="17:21" customFormat="1" ht="12.75" x14ac:dyDescent="0.2">
      <c r="Q160" s="163"/>
      <c r="R160" s="163"/>
      <c r="S160" s="163"/>
      <c r="T160" s="163"/>
      <c r="U160" s="163"/>
    </row>
    <row r="161" spans="17:21" customFormat="1" ht="12.75" x14ac:dyDescent="0.2">
      <c r="Q161" s="163"/>
      <c r="R161" s="163"/>
      <c r="S161" s="163"/>
      <c r="T161" s="163"/>
      <c r="U161" s="163"/>
    </row>
    <row r="162" spans="17:21" customFormat="1" ht="12.75" x14ac:dyDescent="0.2">
      <c r="Q162" s="163"/>
      <c r="R162" s="163"/>
      <c r="S162" s="163"/>
      <c r="T162" s="163"/>
      <c r="U162" s="163"/>
    </row>
    <row r="163" spans="17:21" customFormat="1" ht="12.75" x14ac:dyDescent="0.2">
      <c r="Q163" s="163"/>
      <c r="R163" s="163"/>
      <c r="S163" s="163"/>
      <c r="T163" s="163"/>
      <c r="U163" s="163"/>
    </row>
    <row r="164" spans="17:21" customFormat="1" ht="12.75" x14ac:dyDescent="0.2">
      <c r="Q164" s="163"/>
      <c r="R164" s="163"/>
      <c r="S164" s="163"/>
      <c r="T164" s="163"/>
      <c r="U164" s="163"/>
    </row>
    <row r="165" spans="17:21" customFormat="1" ht="12.75" x14ac:dyDescent="0.2">
      <c r="Q165" s="163"/>
      <c r="R165" s="163"/>
      <c r="S165" s="163"/>
      <c r="T165" s="163"/>
      <c r="U165" s="163"/>
    </row>
    <row r="166" spans="17:21" customFormat="1" ht="12.75" x14ac:dyDescent="0.2">
      <c r="Q166" s="163"/>
      <c r="R166" s="163"/>
      <c r="S166" s="163"/>
      <c r="T166" s="163"/>
      <c r="U166" s="163"/>
    </row>
    <row r="167" spans="17:21" customFormat="1" ht="12.75" x14ac:dyDescent="0.2">
      <c r="Q167" s="163"/>
      <c r="R167" s="163"/>
      <c r="S167" s="163"/>
      <c r="T167" s="163"/>
      <c r="U167" s="163"/>
    </row>
    <row r="168" spans="17:21" customFormat="1" ht="12.75" x14ac:dyDescent="0.2">
      <c r="Q168" s="163"/>
      <c r="R168" s="163"/>
      <c r="S168" s="163"/>
      <c r="T168" s="163"/>
      <c r="U168" s="163"/>
    </row>
    <row r="169" spans="17:21" customFormat="1" ht="12.75" x14ac:dyDescent="0.2">
      <c r="Q169" s="163"/>
      <c r="R169" s="163"/>
      <c r="S169" s="163"/>
      <c r="T169" s="163"/>
      <c r="U169" s="163"/>
    </row>
    <row r="170" spans="17:21" customFormat="1" ht="12.75" x14ac:dyDescent="0.2">
      <c r="Q170" s="163"/>
      <c r="R170" s="163"/>
      <c r="S170" s="163"/>
      <c r="T170" s="163"/>
      <c r="U170" s="163"/>
    </row>
    <row r="171" spans="17:21" customFormat="1" ht="12.75" x14ac:dyDescent="0.2">
      <c r="Q171" s="163"/>
      <c r="R171" s="163"/>
      <c r="S171" s="163"/>
      <c r="T171" s="163"/>
      <c r="U171" s="163"/>
    </row>
    <row r="172" spans="17:21" customFormat="1" ht="12.75" x14ac:dyDescent="0.2">
      <c r="Q172" s="163"/>
      <c r="R172" s="163"/>
      <c r="S172" s="163"/>
      <c r="T172" s="163"/>
      <c r="U172" s="163"/>
    </row>
    <row r="173" spans="17:21" customFormat="1" ht="12.75" x14ac:dyDescent="0.2">
      <c r="Q173" s="163"/>
      <c r="R173" s="163"/>
      <c r="S173" s="163"/>
      <c r="T173" s="163"/>
      <c r="U173" s="163"/>
    </row>
    <row r="174" spans="17:21" customFormat="1" ht="12.75" x14ac:dyDescent="0.2">
      <c r="Q174" s="163"/>
      <c r="R174" s="163"/>
      <c r="S174" s="163"/>
      <c r="T174" s="163"/>
      <c r="U174" s="163"/>
    </row>
    <row r="175" spans="17:21" customFormat="1" ht="12.75" x14ac:dyDescent="0.2">
      <c r="Q175" s="163"/>
      <c r="R175" s="163"/>
      <c r="S175" s="163"/>
      <c r="T175" s="163"/>
      <c r="U175" s="163"/>
    </row>
    <row r="176" spans="17:21" customFormat="1" ht="12.75" x14ac:dyDescent="0.2">
      <c r="Q176" s="163"/>
      <c r="R176" s="163"/>
      <c r="S176" s="163"/>
      <c r="T176" s="163"/>
      <c r="U176" s="163"/>
    </row>
    <row r="177" spans="17:21" customFormat="1" ht="12.75" x14ac:dyDescent="0.2">
      <c r="Q177" s="163"/>
      <c r="R177" s="163"/>
      <c r="S177" s="163"/>
      <c r="T177" s="163"/>
      <c r="U177" s="163"/>
    </row>
    <row r="178" spans="17:21" customFormat="1" ht="12.75" x14ac:dyDescent="0.2">
      <c r="Q178" s="163"/>
      <c r="R178" s="163"/>
      <c r="S178" s="163"/>
      <c r="T178" s="163"/>
      <c r="U178" s="163"/>
    </row>
    <row r="179" spans="17:21" customFormat="1" ht="12.75" x14ac:dyDescent="0.2">
      <c r="Q179" s="163"/>
      <c r="R179" s="163"/>
      <c r="S179" s="163"/>
      <c r="T179" s="163"/>
      <c r="U179" s="163"/>
    </row>
    <row r="180" spans="17:21" customFormat="1" ht="12.75" x14ac:dyDescent="0.2">
      <c r="Q180" s="163"/>
      <c r="R180" s="163"/>
      <c r="S180" s="163"/>
      <c r="T180" s="163"/>
      <c r="U180" s="163"/>
    </row>
    <row r="181" spans="17:21" customFormat="1" ht="12.75" x14ac:dyDescent="0.2">
      <c r="Q181" s="163"/>
      <c r="R181" s="163"/>
      <c r="S181" s="163"/>
      <c r="T181" s="163"/>
      <c r="U181" s="163"/>
    </row>
    <row r="182" spans="17:21" customFormat="1" ht="12.75" x14ac:dyDescent="0.2">
      <c r="Q182" s="163"/>
      <c r="R182" s="163"/>
      <c r="S182" s="163"/>
      <c r="T182" s="163"/>
      <c r="U182" s="163"/>
    </row>
    <row r="183" spans="17:21" customFormat="1" ht="12.75" x14ac:dyDescent="0.2">
      <c r="Q183" s="163"/>
      <c r="R183" s="163"/>
      <c r="S183" s="163"/>
      <c r="T183" s="163"/>
      <c r="U183" s="163"/>
    </row>
    <row r="184" spans="17:21" customFormat="1" ht="12.75" x14ac:dyDescent="0.2">
      <c r="Q184" s="163"/>
      <c r="R184" s="163"/>
      <c r="S184" s="163"/>
      <c r="T184" s="163"/>
      <c r="U184" s="163"/>
    </row>
  </sheetData>
  <sortState xmlns:xlrd2="http://schemas.microsoft.com/office/spreadsheetml/2017/richdata2" ref="B12:X13">
    <sortCondition ref="B12"/>
  </sortState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92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8" customWidth="1"/>
    <col min="3" max="3" width="6.140625" style="59" customWidth="1"/>
    <col min="4" max="4" width="13.7109375" style="58" customWidth="1"/>
    <col min="5" max="5" width="6.42578125" style="59" customWidth="1"/>
    <col min="6" max="7" width="6.7109375" style="59" customWidth="1"/>
    <col min="8" max="8" width="9.7109375" style="258" customWidth="1"/>
    <col min="9" max="10" width="6.7109375" style="59" customWidth="1"/>
    <col min="11" max="11" width="9.7109375" style="259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58" customWidth="1"/>
    <col min="23" max="23" width="6.140625" style="59" customWidth="1"/>
    <col min="24" max="24" width="12.5703125" style="58" customWidth="1"/>
    <col min="25" max="29" width="6.7109375" style="59" customWidth="1"/>
    <col min="30" max="30" width="28.28515625" customWidth="1"/>
  </cols>
  <sheetData>
    <row r="1" spans="1:36" ht="15.6" customHeight="1" x14ac:dyDescent="0.25">
      <c r="A1" s="242"/>
      <c r="B1" s="10" t="s">
        <v>441</v>
      </c>
      <c r="C1" s="11"/>
      <c r="D1" s="12"/>
      <c r="E1" s="11"/>
      <c r="F1" s="186"/>
      <c r="G1" s="67"/>
      <c r="H1" s="243"/>
      <c r="I1" s="186"/>
      <c r="J1" s="67"/>
      <c r="K1" s="244"/>
      <c r="L1" s="186"/>
      <c r="M1" s="67"/>
      <c r="N1" s="11"/>
      <c r="O1" s="186"/>
      <c r="P1" s="67"/>
      <c r="Q1" s="11"/>
      <c r="R1" s="186"/>
      <c r="S1" s="67"/>
      <c r="T1" s="27"/>
      <c r="U1" s="170"/>
      <c r="V1" s="10" t="s">
        <v>449</v>
      </c>
      <c r="W1" s="11"/>
      <c r="X1" s="12"/>
      <c r="Y1" s="67"/>
      <c r="Z1" s="67"/>
      <c r="AA1" s="67"/>
      <c r="AB1" s="67"/>
      <c r="AC1" s="245"/>
      <c r="AD1" s="38"/>
      <c r="AE1" s="38"/>
      <c r="AF1" s="38"/>
      <c r="AG1" s="38"/>
      <c r="AH1" s="38"/>
      <c r="AI1" s="38"/>
      <c r="AJ1" s="38"/>
    </row>
    <row r="2" spans="1:36" s="3" customFormat="1" ht="15.6" customHeight="1" x14ac:dyDescent="0.25">
      <c r="A2" s="2"/>
      <c r="B2" s="17"/>
      <c r="C2" s="14"/>
      <c r="D2" s="54"/>
      <c r="E2" s="220"/>
      <c r="F2" s="246"/>
      <c r="G2" s="220" t="s">
        <v>17</v>
      </c>
      <c r="H2" s="247"/>
      <c r="I2" s="246"/>
      <c r="J2" s="220" t="s">
        <v>18</v>
      </c>
      <c r="K2" s="248"/>
      <c r="L2" s="246"/>
      <c r="M2" s="220" t="s">
        <v>19</v>
      </c>
      <c r="N2" s="219"/>
      <c r="O2" s="246"/>
      <c r="P2" s="220" t="s">
        <v>20</v>
      </c>
      <c r="Q2" s="219"/>
      <c r="R2" s="246"/>
      <c r="S2" s="220" t="s">
        <v>7</v>
      </c>
      <c r="T2" s="219"/>
      <c r="U2" s="30"/>
      <c r="V2" s="17"/>
      <c r="W2" s="14"/>
      <c r="X2" s="53"/>
      <c r="Y2" s="14"/>
      <c r="Z2" s="14"/>
      <c r="AA2" s="14"/>
      <c r="AB2" s="14"/>
      <c r="AC2" s="15"/>
      <c r="AD2" s="38"/>
      <c r="AE2" s="38"/>
      <c r="AF2" s="38"/>
      <c r="AG2" s="38"/>
      <c r="AH2" s="38"/>
      <c r="AI2" s="38"/>
      <c r="AJ2" s="38"/>
    </row>
    <row r="3" spans="1:36" s="3" customFormat="1" ht="15.6" customHeight="1" x14ac:dyDescent="0.25">
      <c r="A3" s="2"/>
      <c r="B3" s="17" t="s">
        <v>0</v>
      </c>
      <c r="C3" s="14" t="s">
        <v>4</v>
      </c>
      <c r="D3" s="54" t="s">
        <v>1</v>
      </c>
      <c r="E3" s="14" t="s">
        <v>3</v>
      </c>
      <c r="F3" s="17" t="s">
        <v>16</v>
      </c>
      <c r="G3" s="14" t="s">
        <v>442</v>
      </c>
      <c r="H3" s="93" t="s">
        <v>443</v>
      </c>
      <c r="I3" s="17" t="s">
        <v>16</v>
      </c>
      <c r="J3" s="14" t="s">
        <v>442</v>
      </c>
      <c r="K3" s="93" t="s">
        <v>443</v>
      </c>
      <c r="L3" s="17" t="s">
        <v>16</v>
      </c>
      <c r="M3" s="14" t="s">
        <v>442</v>
      </c>
      <c r="N3" s="93" t="s">
        <v>443</v>
      </c>
      <c r="O3" s="17" t="s">
        <v>16</v>
      </c>
      <c r="P3" s="14" t="s">
        <v>442</v>
      </c>
      <c r="Q3" s="93" t="s">
        <v>443</v>
      </c>
      <c r="R3" s="17" t="s">
        <v>16</v>
      </c>
      <c r="S3" s="14" t="s">
        <v>442</v>
      </c>
      <c r="T3" s="93" t="s">
        <v>443</v>
      </c>
      <c r="U3" s="30"/>
      <c r="V3" s="17" t="s">
        <v>0</v>
      </c>
      <c r="W3" s="14" t="s">
        <v>4</v>
      </c>
      <c r="X3" s="54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8"/>
      <c r="AE3" s="38"/>
      <c r="AF3" s="38"/>
      <c r="AG3" s="38"/>
      <c r="AH3" s="38"/>
      <c r="AI3" s="38"/>
      <c r="AJ3" s="38"/>
    </row>
    <row r="4" spans="1:36" s="3" customFormat="1" ht="15.6" customHeight="1" x14ac:dyDescent="0.25">
      <c r="A4" s="2"/>
      <c r="B4" s="25">
        <v>2001</v>
      </c>
      <c r="C4" s="25" t="s">
        <v>59</v>
      </c>
      <c r="D4" s="26" t="s">
        <v>103</v>
      </c>
      <c r="E4" s="72">
        <v>1</v>
      </c>
      <c r="F4" s="25">
        <v>0</v>
      </c>
      <c r="G4" s="25">
        <v>0</v>
      </c>
      <c r="H4" s="28">
        <v>0</v>
      </c>
      <c r="I4" s="25">
        <v>0</v>
      </c>
      <c r="J4" s="25">
        <v>0</v>
      </c>
      <c r="K4" s="28">
        <v>0</v>
      </c>
      <c r="L4" s="25">
        <v>0</v>
      </c>
      <c r="M4" s="25">
        <v>0</v>
      </c>
      <c r="N4" s="28">
        <v>0</v>
      </c>
      <c r="O4" s="25">
        <v>0</v>
      </c>
      <c r="P4" s="25">
        <v>0</v>
      </c>
      <c r="Q4" s="28">
        <v>0</v>
      </c>
      <c r="R4" s="25">
        <v>0</v>
      </c>
      <c r="S4" s="25">
        <v>0</v>
      </c>
      <c r="T4" s="28">
        <v>0</v>
      </c>
      <c r="U4" s="30"/>
      <c r="V4" s="25">
        <v>2001</v>
      </c>
      <c r="W4" s="25" t="s">
        <v>59</v>
      </c>
      <c r="X4" s="26" t="s">
        <v>103</v>
      </c>
      <c r="Y4" s="250"/>
      <c r="Z4" s="250"/>
      <c r="AA4" s="250"/>
      <c r="AB4" s="250"/>
      <c r="AC4" s="249"/>
      <c r="AD4" s="38"/>
      <c r="AE4" s="38"/>
      <c r="AF4" s="38"/>
      <c r="AG4" s="38"/>
      <c r="AH4" s="38"/>
      <c r="AI4" s="38"/>
      <c r="AJ4" s="38"/>
    </row>
    <row r="5" spans="1:36" s="3" customFormat="1" ht="15.6" customHeight="1" x14ac:dyDescent="0.25">
      <c r="A5" s="2"/>
      <c r="B5" s="25">
        <v>2002</v>
      </c>
      <c r="C5" s="25" t="s">
        <v>59</v>
      </c>
      <c r="D5" s="26" t="s">
        <v>149</v>
      </c>
      <c r="E5" s="72">
        <v>29</v>
      </c>
      <c r="F5" s="25">
        <v>35</v>
      </c>
      <c r="G5" s="25">
        <v>64</v>
      </c>
      <c r="H5" s="32">
        <v>0.54679999999999995</v>
      </c>
      <c r="I5" s="25">
        <v>21</v>
      </c>
      <c r="J5" s="25">
        <v>54</v>
      </c>
      <c r="K5" s="32">
        <v>0.38879999999999998</v>
      </c>
      <c r="L5" s="25">
        <v>20</v>
      </c>
      <c r="M5" s="25">
        <v>31</v>
      </c>
      <c r="N5" s="32">
        <v>0.64510000000000001</v>
      </c>
      <c r="O5" s="25">
        <v>13</v>
      </c>
      <c r="P5" s="25">
        <v>29</v>
      </c>
      <c r="Q5" s="32">
        <v>0.44819999999999999</v>
      </c>
      <c r="R5" s="25">
        <v>89</v>
      </c>
      <c r="S5" s="251">
        <v>178</v>
      </c>
      <c r="T5" s="28">
        <v>0.5</v>
      </c>
      <c r="U5" s="30"/>
      <c r="V5" s="25">
        <v>2002</v>
      </c>
      <c r="W5" s="25" t="s">
        <v>59</v>
      </c>
      <c r="X5" s="26" t="s">
        <v>149</v>
      </c>
      <c r="Y5" s="255"/>
      <c r="Z5" s="255"/>
      <c r="AA5" s="255"/>
      <c r="AB5" s="255"/>
      <c r="AC5" s="25"/>
      <c r="AD5" s="38"/>
      <c r="AE5" s="38"/>
      <c r="AF5" s="38"/>
      <c r="AG5" s="38"/>
      <c r="AH5" s="38"/>
      <c r="AI5" s="38"/>
      <c r="AJ5" s="38"/>
    </row>
    <row r="6" spans="1:36" s="3" customFormat="1" ht="15.6" customHeight="1" x14ac:dyDescent="0.25">
      <c r="A6" s="2"/>
      <c r="B6" s="25">
        <v>2003</v>
      </c>
      <c r="C6" s="25" t="s">
        <v>65</v>
      </c>
      <c r="D6" s="26" t="s">
        <v>103</v>
      </c>
      <c r="E6" s="72">
        <v>1</v>
      </c>
      <c r="F6" s="25">
        <v>0</v>
      </c>
      <c r="G6" s="25">
        <v>0</v>
      </c>
      <c r="H6" s="32">
        <v>0</v>
      </c>
      <c r="I6" s="25">
        <v>0</v>
      </c>
      <c r="J6" s="25">
        <v>2</v>
      </c>
      <c r="K6" s="32">
        <v>0</v>
      </c>
      <c r="L6" s="25">
        <v>0</v>
      </c>
      <c r="M6" s="25">
        <v>0</v>
      </c>
      <c r="N6" s="32">
        <v>0</v>
      </c>
      <c r="O6" s="25">
        <v>0</v>
      </c>
      <c r="P6" s="25">
        <v>0</v>
      </c>
      <c r="Q6" s="32">
        <v>0</v>
      </c>
      <c r="R6" s="25">
        <v>0</v>
      </c>
      <c r="S6" s="251">
        <v>2</v>
      </c>
      <c r="T6" s="28">
        <v>0</v>
      </c>
      <c r="U6" s="30"/>
      <c r="V6" s="25">
        <v>2003</v>
      </c>
      <c r="W6" s="25" t="s">
        <v>65</v>
      </c>
      <c r="X6" s="26" t="s">
        <v>103</v>
      </c>
      <c r="Y6" s="255"/>
      <c r="Z6" s="255"/>
      <c r="AA6" s="255"/>
      <c r="AB6" s="255"/>
      <c r="AC6" s="25"/>
      <c r="AD6" s="38"/>
      <c r="AE6" s="38"/>
      <c r="AF6" s="38"/>
      <c r="AG6" s="38"/>
      <c r="AH6" s="38"/>
      <c r="AI6" s="38"/>
      <c r="AJ6" s="38"/>
    </row>
    <row r="7" spans="1:36" s="3" customFormat="1" ht="15.6" customHeight="1" x14ac:dyDescent="0.25">
      <c r="A7" s="2"/>
      <c r="B7" s="25">
        <v>2004</v>
      </c>
      <c r="C7" s="25" t="s">
        <v>146</v>
      </c>
      <c r="D7" s="26" t="s">
        <v>103</v>
      </c>
      <c r="E7" s="72">
        <v>28</v>
      </c>
      <c r="F7" s="25">
        <v>10</v>
      </c>
      <c r="G7" s="25">
        <v>15</v>
      </c>
      <c r="H7" s="32">
        <v>0.66659999999999997</v>
      </c>
      <c r="I7" s="25">
        <v>13</v>
      </c>
      <c r="J7" s="25">
        <v>36</v>
      </c>
      <c r="K7" s="32">
        <v>0.36109999999999998</v>
      </c>
      <c r="L7" s="25">
        <v>17</v>
      </c>
      <c r="M7" s="25">
        <v>32</v>
      </c>
      <c r="N7" s="32">
        <v>0.53120000000000001</v>
      </c>
      <c r="O7" s="25">
        <v>4</v>
      </c>
      <c r="P7" s="25">
        <v>9</v>
      </c>
      <c r="Q7" s="32">
        <v>0.44440000000000002</v>
      </c>
      <c r="R7" s="25">
        <v>44</v>
      </c>
      <c r="S7" s="251">
        <v>92</v>
      </c>
      <c r="T7" s="28">
        <v>0.47826086956521741</v>
      </c>
      <c r="U7" s="30"/>
      <c r="V7" s="25">
        <v>2004</v>
      </c>
      <c r="W7" s="25" t="s">
        <v>146</v>
      </c>
      <c r="X7" s="26" t="s">
        <v>103</v>
      </c>
      <c r="Y7" s="255"/>
      <c r="Z7" s="255"/>
      <c r="AA7" s="255"/>
      <c r="AB7" s="255"/>
      <c r="AC7" s="25"/>
      <c r="AD7" s="38"/>
      <c r="AE7" s="38"/>
      <c r="AF7" s="38"/>
      <c r="AG7" s="38"/>
      <c r="AH7" s="38"/>
      <c r="AI7" s="38"/>
      <c r="AJ7" s="38"/>
    </row>
    <row r="8" spans="1:36" s="3" customFormat="1" ht="15.6" customHeight="1" x14ac:dyDescent="0.25">
      <c r="A8" s="2"/>
      <c r="B8" s="25">
        <v>2005</v>
      </c>
      <c r="C8" s="25" t="s">
        <v>234</v>
      </c>
      <c r="D8" s="26" t="s">
        <v>103</v>
      </c>
      <c r="E8" s="72">
        <v>17</v>
      </c>
      <c r="F8" s="25">
        <v>16</v>
      </c>
      <c r="G8" s="25">
        <v>32</v>
      </c>
      <c r="H8" s="32">
        <v>0.5</v>
      </c>
      <c r="I8" s="25">
        <v>13</v>
      </c>
      <c r="J8" s="25">
        <v>24</v>
      </c>
      <c r="K8" s="32">
        <v>0.54159999999999997</v>
      </c>
      <c r="L8" s="25">
        <v>7</v>
      </c>
      <c r="M8" s="25">
        <v>14</v>
      </c>
      <c r="N8" s="32">
        <v>0.5</v>
      </c>
      <c r="O8" s="25">
        <v>8</v>
      </c>
      <c r="P8" s="25">
        <v>20</v>
      </c>
      <c r="Q8" s="32">
        <v>0.4</v>
      </c>
      <c r="R8" s="25">
        <v>44</v>
      </c>
      <c r="S8" s="251">
        <v>90</v>
      </c>
      <c r="T8" s="28">
        <v>0.48888888888888887</v>
      </c>
      <c r="U8" s="30"/>
      <c r="V8" s="25">
        <v>2005</v>
      </c>
      <c r="W8" s="25" t="s">
        <v>234</v>
      </c>
      <c r="X8" s="26" t="s">
        <v>103</v>
      </c>
      <c r="Y8" s="255"/>
      <c r="Z8" s="255"/>
      <c r="AA8" s="255"/>
      <c r="AB8" s="255"/>
      <c r="AC8" s="25"/>
      <c r="AD8" s="38"/>
      <c r="AE8" s="38"/>
      <c r="AF8" s="38"/>
      <c r="AG8" s="38"/>
      <c r="AH8" s="38"/>
      <c r="AI8" s="38"/>
      <c r="AJ8" s="38"/>
    </row>
    <row r="9" spans="1:36" s="3" customFormat="1" ht="15.6" customHeight="1" x14ac:dyDescent="0.25">
      <c r="A9" s="2"/>
      <c r="B9" s="25">
        <v>2006</v>
      </c>
      <c r="C9" s="25" t="s">
        <v>146</v>
      </c>
      <c r="D9" s="26" t="s">
        <v>103</v>
      </c>
      <c r="E9" s="72">
        <v>22</v>
      </c>
      <c r="F9" s="25">
        <v>9</v>
      </c>
      <c r="G9" s="25">
        <v>19</v>
      </c>
      <c r="H9" s="32">
        <v>0.47360000000000002</v>
      </c>
      <c r="I9" s="25">
        <v>29</v>
      </c>
      <c r="J9" s="25">
        <v>49</v>
      </c>
      <c r="K9" s="32">
        <v>0.59179999999999999</v>
      </c>
      <c r="L9" s="25">
        <v>27</v>
      </c>
      <c r="M9" s="25">
        <v>41</v>
      </c>
      <c r="N9" s="32">
        <v>0.65849999999999997</v>
      </c>
      <c r="O9" s="25">
        <v>2</v>
      </c>
      <c r="P9" s="25">
        <v>3</v>
      </c>
      <c r="Q9" s="32">
        <v>0.66659999999999997</v>
      </c>
      <c r="R9" s="25">
        <v>67</v>
      </c>
      <c r="S9" s="251">
        <v>112</v>
      </c>
      <c r="T9" s="28">
        <v>0.5982142857142857</v>
      </c>
      <c r="U9" s="30"/>
      <c r="V9" s="25">
        <v>2006</v>
      </c>
      <c r="W9" s="25" t="s">
        <v>146</v>
      </c>
      <c r="X9" s="26" t="s">
        <v>103</v>
      </c>
      <c r="Y9" s="255"/>
      <c r="Z9" s="255"/>
      <c r="AA9" s="255"/>
      <c r="AB9" s="255"/>
      <c r="AC9" s="25"/>
      <c r="AD9" s="38"/>
      <c r="AE9" s="38"/>
      <c r="AF9" s="38"/>
      <c r="AG9" s="38"/>
      <c r="AH9" s="38"/>
      <c r="AI9" s="38"/>
      <c r="AJ9" s="38"/>
    </row>
    <row r="10" spans="1:36" s="3" customFormat="1" ht="15.6" customHeight="1" x14ac:dyDescent="0.25">
      <c r="A10" s="2"/>
      <c r="B10" s="25">
        <v>2007</v>
      </c>
      <c r="C10" s="25" t="s">
        <v>57</v>
      </c>
      <c r="D10" s="26" t="s">
        <v>103</v>
      </c>
      <c r="E10" s="72">
        <v>26</v>
      </c>
      <c r="F10" s="25">
        <v>23</v>
      </c>
      <c r="G10" s="25">
        <v>38</v>
      </c>
      <c r="H10" s="32">
        <v>0.60519999999999996</v>
      </c>
      <c r="I10" s="25">
        <v>29</v>
      </c>
      <c r="J10" s="25">
        <v>58</v>
      </c>
      <c r="K10" s="32">
        <v>0.5</v>
      </c>
      <c r="L10" s="25">
        <v>67</v>
      </c>
      <c r="M10" s="25">
        <v>100</v>
      </c>
      <c r="N10" s="32">
        <v>0.67</v>
      </c>
      <c r="O10" s="25">
        <v>13</v>
      </c>
      <c r="P10" s="25">
        <v>15</v>
      </c>
      <c r="Q10" s="32">
        <v>0.86660000000000004</v>
      </c>
      <c r="R10" s="25">
        <v>132</v>
      </c>
      <c r="S10" s="251">
        <v>211</v>
      </c>
      <c r="T10" s="28">
        <v>0.62559241706161139</v>
      </c>
      <c r="U10" s="30"/>
      <c r="V10" s="25">
        <v>2007</v>
      </c>
      <c r="W10" s="25" t="s">
        <v>57</v>
      </c>
      <c r="X10" s="26" t="s">
        <v>103</v>
      </c>
      <c r="Y10" s="255"/>
      <c r="Z10" s="255"/>
      <c r="AA10" s="255" t="s">
        <v>146</v>
      </c>
      <c r="AB10" s="255"/>
      <c r="AC10" s="25" t="s">
        <v>194</v>
      </c>
      <c r="AD10" s="38"/>
      <c r="AE10" s="38"/>
      <c r="AF10" s="38"/>
      <c r="AG10" s="38"/>
      <c r="AH10" s="38"/>
      <c r="AI10" s="38"/>
      <c r="AJ10" s="38"/>
    </row>
    <row r="11" spans="1:36" s="3" customFormat="1" ht="15.6" customHeight="1" x14ac:dyDescent="0.25">
      <c r="A11" s="2"/>
      <c r="B11" s="25">
        <v>2008</v>
      </c>
      <c r="C11" s="25" t="s">
        <v>150</v>
      </c>
      <c r="D11" s="26" t="s">
        <v>103</v>
      </c>
      <c r="E11" s="72">
        <v>23</v>
      </c>
      <c r="F11" s="25">
        <v>18</v>
      </c>
      <c r="G11" s="25">
        <v>34</v>
      </c>
      <c r="H11" s="32">
        <v>0.52939999999999998</v>
      </c>
      <c r="I11" s="25">
        <v>82</v>
      </c>
      <c r="J11" s="25">
        <v>135</v>
      </c>
      <c r="K11" s="32">
        <v>0.60740000000000005</v>
      </c>
      <c r="L11" s="25">
        <v>6</v>
      </c>
      <c r="M11" s="25">
        <v>12</v>
      </c>
      <c r="N11" s="32">
        <v>0.5</v>
      </c>
      <c r="O11" s="25">
        <v>4</v>
      </c>
      <c r="P11" s="25">
        <v>4</v>
      </c>
      <c r="Q11" s="32">
        <v>1</v>
      </c>
      <c r="R11" s="25">
        <v>110</v>
      </c>
      <c r="S11" s="251">
        <v>185</v>
      </c>
      <c r="T11" s="28">
        <v>0.59459459459459463</v>
      </c>
      <c r="U11" s="30"/>
      <c r="V11" s="25">
        <v>2008</v>
      </c>
      <c r="W11" s="25" t="s">
        <v>150</v>
      </c>
      <c r="X11" s="26" t="s">
        <v>103</v>
      </c>
      <c r="Y11" s="255"/>
      <c r="Z11" s="255" t="s">
        <v>63</v>
      </c>
      <c r="AA11" s="255"/>
      <c r="AB11" s="255"/>
      <c r="AC11" s="25" t="s">
        <v>196</v>
      </c>
      <c r="AD11" s="38"/>
      <c r="AE11" s="38"/>
      <c r="AF11" s="38"/>
      <c r="AG11" s="38"/>
      <c r="AH11" s="38"/>
      <c r="AI11" s="38"/>
      <c r="AJ11" s="38"/>
    </row>
    <row r="12" spans="1:36" s="3" customFormat="1" ht="15.6" customHeight="1" x14ac:dyDescent="0.25">
      <c r="A12" s="2"/>
      <c r="B12" s="25">
        <v>2009</v>
      </c>
      <c r="C12" s="25" t="s">
        <v>63</v>
      </c>
      <c r="D12" s="26" t="s">
        <v>82</v>
      </c>
      <c r="E12" s="72">
        <v>24</v>
      </c>
      <c r="F12" s="25">
        <v>11</v>
      </c>
      <c r="G12" s="25">
        <v>20</v>
      </c>
      <c r="H12" s="32">
        <v>0.55000000000000004</v>
      </c>
      <c r="I12" s="25">
        <v>48</v>
      </c>
      <c r="J12" s="25">
        <v>67</v>
      </c>
      <c r="K12" s="32">
        <v>0.71640000000000004</v>
      </c>
      <c r="L12" s="25">
        <v>48</v>
      </c>
      <c r="M12" s="25">
        <v>72</v>
      </c>
      <c r="N12" s="32">
        <v>0.66659999999999997</v>
      </c>
      <c r="O12" s="25">
        <v>7</v>
      </c>
      <c r="P12" s="25">
        <v>10</v>
      </c>
      <c r="Q12" s="32">
        <v>0.7</v>
      </c>
      <c r="R12" s="25">
        <v>114</v>
      </c>
      <c r="S12" s="251">
        <v>169</v>
      </c>
      <c r="T12" s="28">
        <v>0.67455621301775148</v>
      </c>
      <c r="U12" s="30"/>
      <c r="V12" s="25">
        <v>2009</v>
      </c>
      <c r="W12" s="25" t="s">
        <v>63</v>
      </c>
      <c r="X12" s="26" t="s">
        <v>82</v>
      </c>
      <c r="Y12" s="255"/>
      <c r="Z12" s="255" t="s">
        <v>144</v>
      </c>
      <c r="AA12" s="255" t="s">
        <v>144</v>
      </c>
      <c r="AB12" s="255"/>
      <c r="AC12" s="25" t="s">
        <v>198</v>
      </c>
      <c r="AD12" s="38"/>
      <c r="AE12" s="38"/>
      <c r="AF12" s="38"/>
      <c r="AG12" s="38"/>
      <c r="AH12" s="38"/>
      <c r="AI12" s="38"/>
      <c r="AJ12" s="38"/>
    </row>
    <row r="13" spans="1:36" s="3" customFormat="1" ht="15.6" customHeight="1" x14ac:dyDescent="0.25">
      <c r="A13" s="2"/>
      <c r="B13" s="25">
        <v>2010</v>
      </c>
      <c r="C13" s="25" t="s">
        <v>64</v>
      </c>
      <c r="D13" s="26" t="s">
        <v>82</v>
      </c>
      <c r="E13" s="72">
        <v>26</v>
      </c>
      <c r="F13" s="25">
        <v>17</v>
      </c>
      <c r="G13" s="25">
        <v>26</v>
      </c>
      <c r="H13" s="32">
        <v>0.65380000000000005</v>
      </c>
      <c r="I13" s="25">
        <v>52</v>
      </c>
      <c r="J13" s="25">
        <v>77</v>
      </c>
      <c r="K13" s="32">
        <v>0.67530000000000001</v>
      </c>
      <c r="L13" s="25">
        <v>55</v>
      </c>
      <c r="M13" s="25">
        <v>84</v>
      </c>
      <c r="N13" s="32">
        <v>0.65469999999999995</v>
      </c>
      <c r="O13" s="25">
        <v>3</v>
      </c>
      <c r="P13" s="25">
        <v>6</v>
      </c>
      <c r="Q13" s="32">
        <v>0.5</v>
      </c>
      <c r="R13" s="25">
        <v>127</v>
      </c>
      <c r="S13" s="251">
        <v>193</v>
      </c>
      <c r="T13" s="28">
        <v>0.65803108808290156</v>
      </c>
      <c r="U13" s="30"/>
      <c r="V13" s="25">
        <v>2010</v>
      </c>
      <c r="W13" s="25" t="s">
        <v>64</v>
      </c>
      <c r="X13" s="26" t="s">
        <v>82</v>
      </c>
      <c r="Y13" s="255"/>
      <c r="Z13" s="255" t="s">
        <v>144</v>
      </c>
      <c r="AA13" s="255" t="s">
        <v>367</v>
      </c>
      <c r="AB13" s="255"/>
      <c r="AC13" s="25" t="s">
        <v>198</v>
      </c>
      <c r="AD13" s="38"/>
      <c r="AE13" s="38"/>
      <c r="AF13" s="38"/>
      <c r="AG13" s="38"/>
      <c r="AH13" s="38"/>
      <c r="AI13" s="38"/>
      <c r="AJ13" s="38"/>
    </row>
    <row r="14" spans="1:36" s="3" customFormat="1" ht="15.6" customHeight="1" x14ac:dyDescent="0.25">
      <c r="A14" s="2"/>
      <c r="B14" s="25">
        <v>2011</v>
      </c>
      <c r="C14" s="25" t="s">
        <v>56</v>
      </c>
      <c r="D14" s="26" t="s">
        <v>82</v>
      </c>
      <c r="E14" s="72">
        <v>26</v>
      </c>
      <c r="F14" s="25">
        <v>14</v>
      </c>
      <c r="G14" s="25">
        <v>23</v>
      </c>
      <c r="H14" s="32">
        <v>0.60860000000000003</v>
      </c>
      <c r="I14" s="25">
        <v>66</v>
      </c>
      <c r="J14" s="25">
        <v>89</v>
      </c>
      <c r="K14" s="32">
        <v>0.74150000000000005</v>
      </c>
      <c r="L14" s="25">
        <v>62</v>
      </c>
      <c r="M14" s="25">
        <v>77</v>
      </c>
      <c r="N14" s="32">
        <v>0.80510000000000004</v>
      </c>
      <c r="O14" s="25">
        <v>11</v>
      </c>
      <c r="P14" s="25">
        <v>14</v>
      </c>
      <c r="Q14" s="32">
        <v>0.78569999999999995</v>
      </c>
      <c r="R14" s="25">
        <v>153</v>
      </c>
      <c r="S14" s="251">
        <v>203</v>
      </c>
      <c r="T14" s="28">
        <v>0.75369458128078815</v>
      </c>
      <c r="U14" s="30"/>
      <c r="V14" s="25">
        <v>2011</v>
      </c>
      <c r="W14" s="25" t="s">
        <v>56</v>
      </c>
      <c r="X14" s="26" t="s">
        <v>82</v>
      </c>
      <c r="Y14" s="255"/>
      <c r="Z14" s="255" t="s">
        <v>204</v>
      </c>
      <c r="AA14" s="255" t="s">
        <v>229</v>
      </c>
      <c r="AB14" s="255"/>
      <c r="AC14" s="25" t="s">
        <v>59</v>
      </c>
      <c r="AD14" s="38"/>
      <c r="AE14" s="38"/>
      <c r="AF14" s="38"/>
      <c r="AG14" s="38"/>
      <c r="AH14" s="38"/>
      <c r="AI14" s="38"/>
      <c r="AJ14" s="38"/>
    </row>
    <row r="15" spans="1:36" s="3" customFormat="1" ht="15.6" customHeight="1" x14ac:dyDescent="0.25">
      <c r="A15" s="2"/>
      <c r="B15" s="25">
        <v>2012</v>
      </c>
      <c r="C15" s="25" t="s">
        <v>58</v>
      </c>
      <c r="D15" s="26" t="s">
        <v>151</v>
      </c>
      <c r="E15" s="72">
        <v>26</v>
      </c>
      <c r="F15" s="25">
        <v>18</v>
      </c>
      <c r="G15" s="25">
        <v>31</v>
      </c>
      <c r="H15" s="32">
        <v>0.5806</v>
      </c>
      <c r="I15" s="25">
        <v>44</v>
      </c>
      <c r="J15" s="25">
        <v>79</v>
      </c>
      <c r="K15" s="32">
        <v>0.55689999999999995</v>
      </c>
      <c r="L15" s="25">
        <v>56</v>
      </c>
      <c r="M15" s="25">
        <v>75</v>
      </c>
      <c r="N15" s="32">
        <v>0.74660000000000004</v>
      </c>
      <c r="O15" s="25">
        <v>12</v>
      </c>
      <c r="P15" s="25">
        <v>13</v>
      </c>
      <c r="Q15" s="32">
        <v>0.92300000000000004</v>
      </c>
      <c r="R15" s="25">
        <v>130</v>
      </c>
      <c r="S15" s="251">
        <v>198</v>
      </c>
      <c r="T15" s="28">
        <v>0.65656565656565657</v>
      </c>
      <c r="U15" s="30"/>
      <c r="V15" s="25">
        <v>2012</v>
      </c>
      <c r="W15" s="25" t="s">
        <v>58</v>
      </c>
      <c r="X15" s="26" t="s">
        <v>151</v>
      </c>
      <c r="Y15" s="255"/>
      <c r="Z15" s="255" t="s">
        <v>368</v>
      </c>
      <c r="AA15" s="255" t="s">
        <v>229</v>
      </c>
      <c r="AB15" s="255"/>
      <c r="AC15" s="25" t="s">
        <v>197</v>
      </c>
      <c r="AD15" s="38"/>
      <c r="AE15" s="38"/>
      <c r="AF15" s="38"/>
      <c r="AG15" s="38"/>
      <c r="AH15" s="38"/>
      <c r="AI15" s="38"/>
      <c r="AJ15" s="38"/>
    </row>
    <row r="16" spans="1:36" s="3" customFormat="1" ht="15.6" customHeight="1" x14ac:dyDescent="0.25">
      <c r="A16" s="2"/>
      <c r="B16" s="25">
        <v>2013</v>
      </c>
      <c r="C16" s="25" t="s">
        <v>59</v>
      </c>
      <c r="D16" s="26" t="s">
        <v>151</v>
      </c>
      <c r="E16" s="72">
        <v>25</v>
      </c>
      <c r="F16" s="25">
        <v>1</v>
      </c>
      <c r="G16" s="25">
        <v>4</v>
      </c>
      <c r="H16" s="32">
        <v>0.25</v>
      </c>
      <c r="I16" s="25">
        <v>13</v>
      </c>
      <c r="J16" s="25">
        <v>19</v>
      </c>
      <c r="K16" s="32">
        <v>0.68420000000000003</v>
      </c>
      <c r="L16" s="25">
        <v>53</v>
      </c>
      <c r="M16" s="25">
        <v>72</v>
      </c>
      <c r="N16" s="32">
        <v>0.73609999999999998</v>
      </c>
      <c r="O16" s="25">
        <v>32</v>
      </c>
      <c r="P16" s="25">
        <v>70</v>
      </c>
      <c r="Q16" s="32">
        <v>0.45710000000000001</v>
      </c>
      <c r="R16" s="25">
        <v>99</v>
      </c>
      <c r="S16" s="251">
        <v>165</v>
      </c>
      <c r="T16" s="28">
        <v>0.6</v>
      </c>
      <c r="U16" s="30"/>
      <c r="V16" s="25">
        <v>2013</v>
      </c>
      <c r="W16" s="25" t="s">
        <v>59</v>
      </c>
      <c r="X16" s="26" t="s">
        <v>151</v>
      </c>
      <c r="Y16" s="255"/>
      <c r="Z16" s="255"/>
      <c r="AA16" s="255" t="s">
        <v>204</v>
      </c>
      <c r="AB16" s="255" t="s">
        <v>198</v>
      </c>
      <c r="AC16" s="25"/>
      <c r="AD16" s="38"/>
      <c r="AE16" s="38"/>
      <c r="AF16" s="38"/>
      <c r="AG16" s="38"/>
      <c r="AH16" s="38"/>
      <c r="AI16" s="38"/>
      <c r="AJ16" s="38"/>
    </row>
    <row r="17" spans="1:36" s="3" customFormat="1" ht="15.6" customHeight="1" x14ac:dyDescent="0.25">
      <c r="A17" s="2"/>
      <c r="B17" s="25">
        <v>2014</v>
      </c>
      <c r="C17" s="25" t="s">
        <v>146</v>
      </c>
      <c r="D17" s="26" t="s">
        <v>151</v>
      </c>
      <c r="E17" s="72">
        <v>21</v>
      </c>
      <c r="F17" s="25">
        <v>6</v>
      </c>
      <c r="G17" s="25">
        <v>12</v>
      </c>
      <c r="H17" s="32">
        <v>0.5</v>
      </c>
      <c r="I17" s="25">
        <v>22</v>
      </c>
      <c r="J17" s="25">
        <v>37</v>
      </c>
      <c r="K17" s="32">
        <v>0.59450000000000003</v>
      </c>
      <c r="L17" s="25">
        <v>32</v>
      </c>
      <c r="M17" s="25">
        <v>43</v>
      </c>
      <c r="N17" s="32">
        <v>0.74409999999999998</v>
      </c>
      <c r="O17" s="25">
        <v>12</v>
      </c>
      <c r="P17" s="25">
        <v>23</v>
      </c>
      <c r="Q17" s="32">
        <v>0.52170000000000005</v>
      </c>
      <c r="R17" s="25">
        <v>72</v>
      </c>
      <c r="S17" s="251">
        <v>115</v>
      </c>
      <c r="T17" s="28">
        <v>0.62608695652173918</v>
      </c>
      <c r="U17" s="30"/>
      <c r="V17" s="25">
        <v>2014</v>
      </c>
      <c r="W17" s="25" t="s">
        <v>146</v>
      </c>
      <c r="X17" s="26" t="s">
        <v>151</v>
      </c>
      <c r="Y17" s="255"/>
      <c r="Z17" s="255"/>
      <c r="AA17" s="255"/>
      <c r="AB17" s="255"/>
      <c r="AC17" s="25"/>
      <c r="AD17" s="38"/>
      <c r="AE17" s="38"/>
      <c r="AF17" s="38"/>
      <c r="AG17" s="38"/>
      <c r="AH17" s="38"/>
      <c r="AI17" s="38"/>
      <c r="AJ17" s="38"/>
    </row>
    <row r="18" spans="1:36" s="3" customFormat="1" ht="15.6" customHeight="1" x14ac:dyDescent="0.25">
      <c r="A18" s="2"/>
      <c r="B18" s="25">
        <v>2015</v>
      </c>
      <c r="C18" s="25" t="s">
        <v>57</v>
      </c>
      <c r="D18" s="26" t="s">
        <v>82</v>
      </c>
      <c r="E18" s="72">
        <v>30</v>
      </c>
      <c r="F18" s="25">
        <v>11</v>
      </c>
      <c r="G18" s="25">
        <v>24</v>
      </c>
      <c r="H18" s="32">
        <v>0.45829999999999999</v>
      </c>
      <c r="I18" s="25">
        <v>29</v>
      </c>
      <c r="J18" s="25">
        <v>44</v>
      </c>
      <c r="K18" s="32">
        <v>0.65900000000000003</v>
      </c>
      <c r="L18" s="25">
        <v>76</v>
      </c>
      <c r="M18" s="25">
        <v>108</v>
      </c>
      <c r="N18" s="32">
        <v>0.70369999999999999</v>
      </c>
      <c r="O18" s="25">
        <v>14</v>
      </c>
      <c r="P18" s="25">
        <v>23</v>
      </c>
      <c r="Q18" s="32">
        <v>0.60860000000000003</v>
      </c>
      <c r="R18" s="25">
        <v>130</v>
      </c>
      <c r="S18" s="251">
        <v>199</v>
      </c>
      <c r="T18" s="28">
        <v>0.65326633165829151</v>
      </c>
      <c r="U18" s="30"/>
      <c r="V18" s="25">
        <v>2015</v>
      </c>
      <c r="W18" s="25" t="s">
        <v>57</v>
      </c>
      <c r="X18" s="26" t="s">
        <v>82</v>
      </c>
      <c r="Y18" s="255"/>
      <c r="Z18" s="255"/>
      <c r="AA18" s="255" t="s">
        <v>56</v>
      </c>
      <c r="AB18" s="255"/>
      <c r="AC18" s="25"/>
      <c r="AD18" s="38"/>
      <c r="AE18" s="38"/>
      <c r="AF18" s="38"/>
      <c r="AG18" s="38"/>
      <c r="AH18" s="38"/>
      <c r="AI18" s="38"/>
      <c r="AJ18" s="38"/>
    </row>
    <row r="19" spans="1:36" s="3" customFormat="1" ht="15.6" customHeight="1" x14ac:dyDescent="0.25">
      <c r="A19" s="2"/>
      <c r="B19" s="25">
        <v>2016</v>
      </c>
      <c r="C19" s="25" t="s">
        <v>56</v>
      </c>
      <c r="D19" s="26" t="s">
        <v>82</v>
      </c>
      <c r="E19" s="72">
        <v>28</v>
      </c>
      <c r="F19" s="25">
        <v>4</v>
      </c>
      <c r="G19" s="25">
        <v>10</v>
      </c>
      <c r="H19" s="32">
        <v>0.4</v>
      </c>
      <c r="I19" s="25">
        <v>20</v>
      </c>
      <c r="J19" s="25">
        <v>38</v>
      </c>
      <c r="K19" s="32">
        <v>0.52629999999999999</v>
      </c>
      <c r="L19" s="25">
        <v>69</v>
      </c>
      <c r="M19" s="25">
        <v>83</v>
      </c>
      <c r="N19" s="32">
        <v>0.83130000000000004</v>
      </c>
      <c r="O19" s="25">
        <v>47</v>
      </c>
      <c r="P19" s="25">
        <v>71</v>
      </c>
      <c r="Q19" s="32">
        <v>0.66190000000000004</v>
      </c>
      <c r="R19" s="25">
        <v>140</v>
      </c>
      <c r="S19" s="251">
        <v>202</v>
      </c>
      <c r="T19" s="28">
        <v>0.69306930693069302</v>
      </c>
      <c r="U19" s="30"/>
      <c r="V19" s="25">
        <v>2016</v>
      </c>
      <c r="W19" s="25" t="s">
        <v>56</v>
      </c>
      <c r="X19" s="26" t="s">
        <v>82</v>
      </c>
      <c r="Y19" s="255"/>
      <c r="Z19" s="255"/>
      <c r="AA19" s="255" t="s">
        <v>146</v>
      </c>
      <c r="AB19" s="255" t="s">
        <v>194</v>
      </c>
      <c r="AC19" s="25" t="s">
        <v>193</v>
      </c>
      <c r="AD19" s="38"/>
      <c r="AE19" s="38"/>
      <c r="AF19" s="38"/>
      <c r="AG19" s="38"/>
      <c r="AH19" s="38"/>
      <c r="AI19" s="38"/>
      <c r="AJ19" s="38"/>
    </row>
    <row r="20" spans="1:36" s="3" customFormat="1" ht="15.6" customHeight="1" x14ac:dyDescent="0.25">
      <c r="A20" s="2"/>
      <c r="B20" s="25">
        <v>2017</v>
      </c>
      <c r="C20" s="25" t="s">
        <v>65</v>
      </c>
      <c r="D20" s="26" t="s">
        <v>82</v>
      </c>
      <c r="E20" s="72">
        <v>32</v>
      </c>
      <c r="F20" s="25">
        <v>10</v>
      </c>
      <c r="G20" s="25">
        <v>19</v>
      </c>
      <c r="H20" s="32">
        <v>0.52629999999999999</v>
      </c>
      <c r="I20" s="25">
        <v>11</v>
      </c>
      <c r="J20" s="25">
        <v>23</v>
      </c>
      <c r="K20" s="32">
        <v>0.47820000000000001</v>
      </c>
      <c r="L20" s="25">
        <v>51</v>
      </c>
      <c r="M20" s="25">
        <v>75</v>
      </c>
      <c r="N20" s="32">
        <v>0.68</v>
      </c>
      <c r="O20" s="25">
        <v>40</v>
      </c>
      <c r="P20" s="25">
        <v>85</v>
      </c>
      <c r="Q20" s="32">
        <v>0.47049999999999997</v>
      </c>
      <c r="R20" s="25">
        <v>112</v>
      </c>
      <c r="S20" s="251">
        <v>202</v>
      </c>
      <c r="T20" s="28">
        <v>0.5544554455445545</v>
      </c>
      <c r="U20" s="30"/>
      <c r="V20" s="25">
        <v>2017</v>
      </c>
      <c r="W20" s="25" t="s">
        <v>65</v>
      </c>
      <c r="X20" s="26" t="s">
        <v>82</v>
      </c>
      <c r="Y20" s="255"/>
      <c r="Z20" s="255"/>
      <c r="AA20" s="255" t="s">
        <v>196</v>
      </c>
      <c r="AB20" s="255" t="s">
        <v>201</v>
      </c>
      <c r="AC20" s="25"/>
      <c r="AD20" s="38"/>
      <c r="AE20" s="38"/>
      <c r="AF20" s="38"/>
      <c r="AG20" s="38"/>
      <c r="AH20" s="38"/>
      <c r="AI20" s="38"/>
      <c r="AJ20" s="38"/>
    </row>
    <row r="21" spans="1:36" s="3" customFormat="1" ht="15.6" customHeight="1" x14ac:dyDescent="0.25">
      <c r="A21" s="2"/>
      <c r="B21" s="25">
        <v>2018</v>
      </c>
      <c r="C21" s="25" t="s">
        <v>64</v>
      </c>
      <c r="D21" s="26" t="s">
        <v>82</v>
      </c>
      <c r="E21" s="72">
        <v>31</v>
      </c>
      <c r="F21" s="25">
        <v>6</v>
      </c>
      <c r="G21" s="25">
        <v>12</v>
      </c>
      <c r="H21" s="32">
        <v>0.5</v>
      </c>
      <c r="I21" s="25">
        <v>19</v>
      </c>
      <c r="J21" s="25">
        <v>30</v>
      </c>
      <c r="K21" s="32">
        <v>0.63329999999999997</v>
      </c>
      <c r="L21" s="25">
        <v>62</v>
      </c>
      <c r="M21" s="25">
        <v>79</v>
      </c>
      <c r="N21" s="32">
        <v>0.78480000000000005</v>
      </c>
      <c r="O21" s="25">
        <v>81</v>
      </c>
      <c r="P21" s="25">
        <v>113</v>
      </c>
      <c r="Q21" s="32">
        <v>0.71679999999999999</v>
      </c>
      <c r="R21" s="25">
        <v>164</v>
      </c>
      <c r="S21" s="251">
        <v>230</v>
      </c>
      <c r="T21" s="32">
        <v>0.71299999999999997</v>
      </c>
      <c r="U21" s="30"/>
      <c r="V21" s="25">
        <v>2018</v>
      </c>
      <c r="W21" s="25" t="s">
        <v>64</v>
      </c>
      <c r="X21" s="26" t="s">
        <v>82</v>
      </c>
      <c r="Y21" s="255"/>
      <c r="Z21" s="255"/>
      <c r="AA21" s="255" t="s">
        <v>201</v>
      </c>
      <c r="AB21" s="255" t="s">
        <v>146</v>
      </c>
      <c r="AC21" s="25" t="s">
        <v>201</v>
      </c>
      <c r="AD21" s="38"/>
      <c r="AE21" s="38"/>
      <c r="AF21" s="38"/>
      <c r="AG21" s="38"/>
      <c r="AH21" s="38"/>
      <c r="AI21" s="38"/>
      <c r="AJ21" s="38"/>
    </row>
    <row r="22" spans="1:36" s="3" customFormat="1" ht="15.6" customHeight="1" x14ac:dyDescent="0.25">
      <c r="A22" s="2"/>
      <c r="B22" s="25">
        <v>2019</v>
      </c>
      <c r="C22" s="25" t="s">
        <v>65</v>
      </c>
      <c r="D22" s="26" t="s">
        <v>82</v>
      </c>
      <c r="E22" s="72">
        <v>30</v>
      </c>
      <c r="F22" s="25">
        <v>4</v>
      </c>
      <c r="G22" s="25">
        <v>9</v>
      </c>
      <c r="H22" s="32">
        <v>0.44440000000000002</v>
      </c>
      <c r="I22" s="25">
        <v>17</v>
      </c>
      <c r="J22" s="25">
        <v>28</v>
      </c>
      <c r="K22" s="32">
        <v>0.60709999999999997</v>
      </c>
      <c r="L22" s="25">
        <v>46</v>
      </c>
      <c r="M22" s="25">
        <v>72</v>
      </c>
      <c r="N22" s="32">
        <v>0.63880000000000003</v>
      </c>
      <c r="O22" s="25">
        <v>68</v>
      </c>
      <c r="P22" s="25">
        <v>130</v>
      </c>
      <c r="Q22" s="32">
        <v>0.52300000000000002</v>
      </c>
      <c r="R22" s="25">
        <v>135</v>
      </c>
      <c r="S22" s="251">
        <v>239</v>
      </c>
      <c r="T22" s="28">
        <v>0.56485355648535562</v>
      </c>
      <c r="U22" s="30"/>
      <c r="V22" s="25">
        <v>2019</v>
      </c>
      <c r="W22" s="25" t="s">
        <v>65</v>
      </c>
      <c r="X22" s="26" t="s">
        <v>82</v>
      </c>
      <c r="Y22" s="255"/>
      <c r="Z22" s="255"/>
      <c r="AA22" s="255" t="s">
        <v>193</v>
      </c>
      <c r="AB22" s="255" t="s">
        <v>204</v>
      </c>
      <c r="AC22" s="25"/>
      <c r="AD22" s="38"/>
      <c r="AE22" s="38"/>
      <c r="AF22" s="38"/>
      <c r="AG22" s="38"/>
      <c r="AH22" s="38"/>
      <c r="AI22" s="38"/>
      <c r="AJ22" s="38"/>
    </row>
    <row r="23" spans="1:36" s="3" customFormat="1" ht="15.6" customHeight="1" x14ac:dyDescent="0.25">
      <c r="A23" s="2"/>
      <c r="B23" s="25">
        <v>2020</v>
      </c>
      <c r="C23" s="25" t="s">
        <v>56</v>
      </c>
      <c r="D23" s="26" t="s">
        <v>82</v>
      </c>
      <c r="E23" s="72">
        <v>24</v>
      </c>
      <c r="F23" s="25">
        <v>15</v>
      </c>
      <c r="G23" s="25">
        <v>19</v>
      </c>
      <c r="H23" s="32">
        <v>0.78939999999999999</v>
      </c>
      <c r="I23" s="25">
        <v>14</v>
      </c>
      <c r="J23" s="25">
        <v>38</v>
      </c>
      <c r="K23" s="32">
        <v>0.36840000000000001</v>
      </c>
      <c r="L23" s="25">
        <v>44</v>
      </c>
      <c r="M23" s="25">
        <v>59</v>
      </c>
      <c r="N23" s="32">
        <v>0.74570000000000003</v>
      </c>
      <c r="O23" s="25">
        <v>36</v>
      </c>
      <c r="P23" s="25">
        <v>63</v>
      </c>
      <c r="Q23" s="32">
        <v>0.57140000000000002</v>
      </c>
      <c r="R23" s="25">
        <v>109</v>
      </c>
      <c r="S23" s="251">
        <v>179</v>
      </c>
      <c r="T23" s="28">
        <v>0.60893854748603349</v>
      </c>
      <c r="U23" s="30"/>
      <c r="V23" s="25">
        <v>2020</v>
      </c>
      <c r="W23" s="25" t="s">
        <v>56</v>
      </c>
      <c r="X23" s="26" t="s">
        <v>82</v>
      </c>
      <c r="Y23" s="255"/>
      <c r="Z23" s="255"/>
      <c r="AA23" s="255" t="s">
        <v>201</v>
      </c>
      <c r="AB23" s="255" t="s">
        <v>368</v>
      </c>
      <c r="AC23" s="25" t="s">
        <v>366</v>
      </c>
      <c r="AD23" s="38"/>
      <c r="AE23" s="38"/>
      <c r="AF23" s="38"/>
      <c r="AG23" s="38"/>
      <c r="AH23" s="38"/>
      <c r="AI23" s="38"/>
      <c r="AJ23" s="38"/>
    </row>
    <row r="24" spans="1:36" s="3" customFormat="1" ht="15.6" customHeight="1" x14ac:dyDescent="0.25">
      <c r="A24" s="2"/>
      <c r="B24" s="25">
        <v>2021</v>
      </c>
      <c r="C24" s="25" t="s">
        <v>65</v>
      </c>
      <c r="D24" s="26" t="s">
        <v>82</v>
      </c>
      <c r="E24" s="72">
        <v>27</v>
      </c>
      <c r="F24" s="260">
        <v>10</v>
      </c>
      <c r="G24" s="260">
        <v>18</v>
      </c>
      <c r="H24" s="261">
        <v>0.55559999999999998</v>
      </c>
      <c r="I24" s="260">
        <v>27</v>
      </c>
      <c r="J24" s="260">
        <v>41</v>
      </c>
      <c r="K24" s="261">
        <v>0.65849999999999997</v>
      </c>
      <c r="L24" s="260">
        <v>48</v>
      </c>
      <c r="M24" s="260">
        <v>62</v>
      </c>
      <c r="N24" s="261">
        <v>0.7742</v>
      </c>
      <c r="O24" s="260">
        <v>34</v>
      </c>
      <c r="P24" s="260">
        <v>64</v>
      </c>
      <c r="Q24" s="261">
        <v>0.53129999999999999</v>
      </c>
      <c r="R24" s="260">
        <v>119</v>
      </c>
      <c r="S24" s="260">
        <v>185</v>
      </c>
      <c r="T24" s="261">
        <v>0.64319999999999999</v>
      </c>
      <c r="U24" s="30"/>
      <c r="V24" s="25">
        <v>2021</v>
      </c>
      <c r="W24" s="25" t="s">
        <v>65</v>
      </c>
      <c r="X24" s="26" t="s">
        <v>82</v>
      </c>
      <c r="Y24" s="255"/>
      <c r="Z24" s="255"/>
      <c r="AA24" s="255" t="s">
        <v>409</v>
      </c>
      <c r="AB24" s="255" t="s">
        <v>199</v>
      </c>
      <c r="AC24" s="25"/>
      <c r="AD24" s="38"/>
      <c r="AE24" s="38"/>
      <c r="AF24" s="38"/>
      <c r="AG24" s="38"/>
      <c r="AH24" s="38"/>
      <c r="AI24" s="38"/>
      <c r="AJ24" s="38"/>
    </row>
    <row r="25" spans="1:36" s="3" customFormat="1" ht="15.6" customHeight="1" x14ac:dyDescent="0.25">
      <c r="A25" s="2"/>
      <c r="B25" s="25">
        <v>2022</v>
      </c>
      <c r="C25" s="25" t="s">
        <v>56</v>
      </c>
      <c r="D25" s="97" t="s">
        <v>82</v>
      </c>
      <c r="E25" s="72">
        <v>25</v>
      </c>
      <c r="F25" s="260">
        <v>3</v>
      </c>
      <c r="G25" s="260">
        <v>7</v>
      </c>
      <c r="H25" s="261">
        <v>0.42859999999999998</v>
      </c>
      <c r="I25" s="260">
        <v>24</v>
      </c>
      <c r="J25" s="260">
        <v>30</v>
      </c>
      <c r="K25" s="261">
        <v>0.8</v>
      </c>
      <c r="L25" s="260">
        <v>43</v>
      </c>
      <c r="M25" s="260">
        <v>54</v>
      </c>
      <c r="N25" s="261">
        <v>0.79630000000000001</v>
      </c>
      <c r="O25" s="260">
        <v>46</v>
      </c>
      <c r="P25" s="260">
        <v>70</v>
      </c>
      <c r="Q25" s="261">
        <v>0.65710000000000002</v>
      </c>
      <c r="R25" s="260">
        <v>116</v>
      </c>
      <c r="S25" s="260">
        <v>161</v>
      </c>
      <c r="T25" s="261">
        <v>0.72050000000000003</v>
      </c>
      <c r="U25" s="30"/>
      <c r="V25" s="25">
        <v>2022</v>
      </c>
      <c r="W25" s="25" t="s">
        <v>56</v>
      </c>
      <c r="X25" s="97" t="s">
        <v>82</v>
      </c>
      <c r="Y25" s="255"/>
      <c r="Z25" s="255"/>
      <c r="AA25" s="255" t="s">
        <v>444</v>
      </c>
      <c r="AB25" s="255" t="s">
        <v>409</v>
      </c>
      <c r="AC25" s="25"/>
      <c r="AD25" s="38"/>
      <c r="AE25" s="38"/>
      <c r="AF25" s="38"/>
      <c r="AG25" s="38"/>
      <c r="AH25" s="38"/>
      <c r="AI25" s="38"/>
      <c r="AJ25" s="38"/>
    </row>
    <row r="26" spans="1:36" s="3" customFormat="1" ht="15.6" customHeight="1" x14ac:dyDescent="0.25">
      <c r="A26" s="2"/>
      <c r="B26" s="25">
        <v>2023</v>
      </c>
      <c r="C26" s="25" t="s">
        <v>65</v>
      </c>
      <c r="D26" s="26" t="s">
        <v>82</v>
      </c>
      <c r="E26" s="18">
        <v>28</v>
      </c>
      <c r="F26" s="25">
        <v>5</v>
      </c>
      <c r="G26" s="25">
        <v>8</v>
      </c>
      <c r="H26" s="32">
        <v>0.625</v>
      </c>
      <c r="I26" s="25">
        <v>18</v>
      </c>
      <c r="J26" s="25">
        <v>30</v>
      </c>
      <c r="K26" s="32">
        <v>0.6</v>
      </c>
      <c r="L26" s="25">
        <v>68</v>
      </c>
      <c r="M26" s="25">
        <v>94</v>
      </c>
      <c r="N26" s="32">
        <v>0.72340000000000004</v>
      </c>
      <c r="O26" s="25">
        <v>37</v>
      </c>
      <c r="P26" s="25">
        <v>58</v>
      </c>
      <c r="Q26" s="32">
        <v>0.63790000000000002</v>
      </c>
      <c r="R26" s="25">
        <v>128</v>
      </c>
      <c r="S26" s="251">
        <v>190</v>
      </c>
      <c r="T26" s="28">
        <v>0.67369999999999997</v>
      </c>
      <c r="U26" s="30"/>
      <c r="V26" s="25">
        <v>2023</v>
      </c>
      <c r="W26" s="25" t="s">
        <v>65</v>
      </c>
      <c r="X26" s="26" t="s">
        <v>82</v>
      </c>
      <c r="Y26" s="255"/>
      <c r="Z26" s="255"/>
      <c r="AA26" s="255" t="s">
        <v>65</v>
      </c>
      <c r="AB26" s="255" t="s">
        <v>196</v>
      </c>
      <c r="AC26" s="25" t="s">
        <v>198</v>
      </c>
      <c r="AD26" s="38"/>
      <c r="AE26" s="38"/>
      <c r="AF26" s="38"/>
      <c r="AG26" s="38"/>
      <c r="AH26" s="38"/>
      <c r="AI26" s="38"/>
      <c r="AJ26" s="38"/>
    </row>
    <row r="27" spans="1:36" s="3" customFormat="1" ht="15.6" customHeight="1" x14ac:dyDescent="0.25">
      <c r="A27" s="2"/>
      <c r="B27" s="16" t="s">
        <v>7</v>
      </c>
      <c r="C27" s="17"/>
      <c r="D27" s="15"/>
      <c r="E27" s="18">
        <f>SUM(E4:E26)</f>
        <v>550</v>
      </c>
      <c r="F27" s="18">
        <f>SUM(F4:F26)</f>
        <v>246</v>
      </c>
      <c r="G27" s="18">
        <f>SUM(G4:G26)</f>
        <v>444</v>
      </c>
      <c r="H27" s="252">
        <f>PRODUCT(F27/G27)</f>
        <v>0.55405405405405406</v>
      </c>
      <c r="I27" s="18">
        <f>SUM(I4:I26)</f>
        <v>611</v>
      </c>
      <c r="J27" s="18">
        <f>SUM(J4:J26)</f>
        <v>1028</v>
      </c>
      <c r="K27" s="252">
        <f>PRODUCT(I27/J27)</f>
        <v>0.5943579766536965</v>
      </c>
      <c r="L27" s="18">
        <f>SUM(L4:L26)</f>
        <v>957</v>
      </c>
      <c r="M27" s="18">
        <f>SUM(M4:M26)</f>
        <v>1339</v>
      </c>
      <c r="N27" s="252">
        <f>PRODUCT(L27/M27)</f>
        <v>0.71471247199402543</v>
      </c>
      <c r="O27" s="18">
        <f>SUM(O4:O26)</f>
        <v>524</v>
      </c>
      <c r="P27" s="18">
        <f>SUM(P4:P26)</f>
        <v>893</v>
      </c>
      <c r="Q27" s="252">
        <f>PRODUCT(O27/P27)</f>
        <v>0.58678611422172455</v>
      </c>
      <c r="R27" s="18">
        <f>SUM(R4:R26)</f>
        <v>2334</v>
      </c>
      <c r="S27" s="18">
        <f>SUM(S4:S26)</f>
        <v>3700</v>
      </c>
      <c r="T27" s="252">
        <v>0.629</v>
      </c>
      <c r="U27" s="30"/>
      <c r="V27" s="17"/>
      <c r="W27" s="14"/>
      <c r="X27" s="53"/>
      <c r="Y27" s="14"/>
      <c r="Z27" s="14"/>
      <c r="AA27" s="14"/>
      <c r="AB27" s="14"/>
      <c r="AC27" s="15"/>
      <c r="AD27" s="38"/>
      <c r="AE27" s="38"/>
      <c r="AF27" s="38"/>
      <c r="AG27" s="38"/>
      <c r="AH27" s="38"/>
      <c r="AI27" s="38"/>
      <c r="AJ27" s="38"/>
    </row>
    <row r="28" spans="1:36" s="3" customFormat="1" ht="15.6" customHeight="1" x14ac:dyDescent="0.25">
      <c r="A28" s="1"/>
      <c r="B28" s="38"/>
      <c r="C28" s="38"/>
      <c r="D28" s="38"/>
      <c r="E28" s="30"/>
      <c r="F28" s="38"/>
      <c r="G28" s="38"/>
      <c r="H28" s="253"/>
      <c r="I28" s="38"/>
      <c r="J28" s="38"/>
      <c r="K28" s="254"/>
      <c r="L28" s="38"/>
      <c r="M28" s="38"/>
      <c r="N28" s="38"/>
      <c r="O28" s="38"/>
      <c r="P28" s="38"/>
      <c r="Q28" s="38"/>
      <c r="R28" s="38"/>
      <c r="S28" s="38"/>
      <c r="T28" s="38"/>
      <c r="U28" s="30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</row>
    <row r="29" spans="1:36" ht="15.6" customHeight="1" x14ac:dyDescent="0.25">
      <c r="A29" s="2"/>
      <c r="B29" s="10" t="s">
        <v>445</v>
      </c>
      <c r="C29" s="11"/>
      <c r="D29" s="12"/>
      <c r="E29" s="11"/>
      <c r="F29" s="186"/>
      <c r="G29" s="67"/>
      <c r="H29" s="11"/>
      <c r="I29" s="186"/>
      <c r="J29" s="67"/>
      <c r="K29" s="11"/>
      <c r="L29" s="186"/>
      <c r="M29" s="67"/>
      <c r="N29" s="11"/>
      <c r="O29" s="186"/>
      <c r="P29" s="67"/>
      <c r="Q29" s="11"/>
      <c r="R29" s="186"/>
      <c r="S29" s="67"/>
      <c r="T29" s="27"/>
      <c r="U29" s="38"/>
      <c r="V29" s="10" t="s">
        <v>449</v>
      </c>
      <c r="W29" s="11"/>
      <c r="X29" s="12"/>
      <c r="Y29" s="67"/>
      <c r="Z29" s="67"/>
      <c r="AA29" s="67"/>
      <c r="AB29" s="67"/>
      <c r="AC29" s="245"/>
      <c r="AD29" s="38"/>
      <c r="AE29" s="38"/>
      <c r="AF29" s="38"/>
      <c r="AG29" s="38"/>
      <c r="AH29" s="38"/>
      <c r="AI29" s="38"/>
      <c r="AJ29" s="38"/>
    </row>
    <row r="30" spans="1:36" s="3" customFormat="1" ht="15.6" customHeight="1" x14ac:dyDescent="0.25">
      <c r="A30" s="2"/>
      <c r="B30" s="17"/>
      <c r="C30" s="14"/>
      <c r="D30" s="54"/>
      <c r="E30" s="220"/>
      <c r="F30" s="246"/>
      <c r="G30" s="220" t="s">
        <v>17</v>
      </c>
      <c r="H30" s="247"/>
      <c r="I30" s="246"/>
      <c r="J30" s="220" t="s">
        <v>18</v>
      </c>
      <c r="K30" s="248"/>
      <c r="L30" s="246"/>
      <c r="M30" s="220" t="s">
        <v>19</v>
      </c>
      <c r="N30" s="219"/>
      <c r="O30" s="246"/>
      <c r="P30" s="220" t="s">
        <v>20</v>
      </c>
      <c r="Q30" s="219"/>
      <c r="R30" s="246"/>
      <c r="S30" s="220" t="s">
        <v>7</v>
      </c>
      <c r="T30" s="219"/>
      <c r="U30" s="30"/>
      <c r="V30" s="17"/>
      <c r="W30" s="14"/>
      <c r="X30" s="53"/>
      <c r="Y30" s="14"/>
      <c r="Z30" s="14"/>
      <c r="AA30" s="14"/>
      <c r="AB30" s="14"/>
      <c r="AC30" s="15"/>
      <c r="AD30" s="38"/>
      <c r="AE30" s="38"/>
      <c r="AF30" s="38"/>
      <c r="AG30" s="38"/>
      <c r="AH30" s="38"/>
      <c r="AI30" s="38"/>
      <c r="AJ30" s="38"/>
    </row>
    <row r="31" spans="1:36" ht="15.6" customHeight="1" x14ac:dyDescent="0.25">
      <c r="A31" s="2"/>
      <c r="B31" s="17" t="s">
        <v>0</v>
      </c>
      <c r="C31" s="14" t="s">
        <v>4</v>
      </c>
      <c r="D31" s="54" t="s">
        <v>1</v>
      </c>
      <c r="E31" s="14" t="s">
        <v>3</v>
      </c>
      <c r="F31" s="17" t="s">
        <v>16</v>
      </c>
      <c r="G31" s="14" t="s">
        <v>442</v>
      </c>
      <c r="H31" s="93" t="s">
        <v>443</v>
      </c>
      <c r="I31" s="17" t="s">
        <v>16</v>
      </c>
      <c r="J31" s="14" t="s">
        <v>442</v>
      </c>
      <c r="K31" s="93" t="s">
        <v>443</v>
      </c>
      <c r="L31" s="17" t="s">
        <v>16</v>
      </c>
      <c r="M31" s="14" t="s">
        <v>442</v>
      </c>
      <c r="N31" s="93" t="s">
        <v>443</v>
      </c>
      <c r="O31" s="17" t="s">
        <v>16</v>
      </c>
      <c r="P31" s="14" t="s">
        <v>442</v>
      </c>
      <c r="Q31" s="93" t="s">
        <v>443</v>
      </c>
      <c r="R31" s="17" t="s">
        <v>16</v>
      </c>
      <c r="S31" s="14" t="s">
        <v>442</v>
      </c>
      <c r="T31" s="93" t="s">
        <v>443</v>
      </c>
      <c r="U31" s="30"/>
      <c r="V31" s="17" t="s">
        <v>0</v>
      </c>
      <c r="W31" s="14" t="s">
        <v>4</v>
      </c>
      <c r="X31" s="54" t="s">
        <v>1</v>
      </c>
      <c r="Y31" s="17" t="s">
        <v>17</v>
      </c>
      <c r="Z31" s="14" t="s">
        <v>18</v>
      </c>
      <c r="AA31" s="14" t="s">
        <v>19</v>
      </c>
      <c r="AB31" s="14" t="s">
        <v>20</v>
      </c>
      <c r="AC31" s="15" t="s">
        <v>16</v>
      </c>
      <c r="AD31" s="38"/>
      <c r="AE31" s="38"/>
      <c r="AF31" s="38"/>
      <c r="AG31" s="38"/>
      <c r="AH31" s="38"/>
      <c r="AI31" s="38"/>
      <c r="AJ31" s="38"/>
    </row>
    <row r="32" spans="1:36" ht="15.6" customHeight="1" x14ac:dyDescent="0.25">
      <c r="A32" s="2"/>
      <c r="B32" s="25">
        <v>2002</v>
      </c>
      <c r="C32" s="25" t="s">
        <v>59</v>
      </c>
      <c r="D32" s="26" t="s">
        <v>149</v>
      </c>
      <c r="E32" s="72">
        <v>1</v>
      </c>
      <c r="F32" s="25">
        <v>1</v>
      </c>
      <c r="G32" s="25">
        <v>4</v>
      </c>
      <c r="H32" s="28">
        <v>0.25</v>
      </c>
      <c r="I32" s="25">
        <v>0</v>
      </c>
      <c r="J32" s="25">
        <v>1</v>
      </c>
      <c r="K32" s="28">
        <v>0</v>
      </c>
      <c r="L32" s="25">
        <v>0</v>
      </c>
      <c r="M32" s="25">
        <v>1</v>
      </c>
      <c r="N32" s="28">
        <v>0</v>
      </c>
      <c r="O32" s="25">
        <v>0</v>
      </c>
      <c r="P32" s="25">
        <v>1</v>
      </c>
      <c r="Q32" s="28">
        <v>0</v>
      </c>
      <c r="R32" s="25">
        <v>1</v>
      </c>
      <c r="S32" s="251">
        <v>7</v>
      </c>
      <c r="T32" s="32">
        <v>0.14280000000000001</v>
      </c>
      <c r="U32" s="38"/>
      <c r="V32" s="25">
        <v>2002</v>
      </c>
      <c r="W32" s="25" t="s">
        <v>59</v>
      </c>
      <c r="X32" s="26" t="s">
        <v>149</v>
      </c>
      <c r="Y32" s="255"/>
      <c r="Z32" s="255"/>
      <c r="AA32" s="255"/>
      <c r="AB32" s="255"/>
      <c r="AC32" s="25"/>
      <c r="AD32" s="38"/>
      <c r="AE32" s="38"/>
      <c r="AF32" s="38"/>
      <c r="AG32" s="38"/>
      <c r="AH32" s="38"/>
      <c r="AI32" s="38"/>
      <c r="AJ32" s="38"/>
    </row>
    <row r="33" spans="1:36" ht="15.6" customHeight="1" x14ac:dyDescent="0.25">
      <c r="A33" s="2"/>
      <c r="B33" s="25">
        <v>2003</v>
      </c>
      <c r="C33" s="25" t="s">
        <v>65</v>
      </c>
      <c r="D33" s="26" t="s">
        <v>103</v>
      </c>
      <c r="E33" s="72">
        <v>1</v>
      </c>
      <c r="F33" s="25">
        <v>2</v>
      </c>
      <c r="G33" s="25">
        <v>7</v>
      </c>
      <c r="H33" s="32">
        <v>0.28570000000000001</v>
      </c>
      <c r="I33" s="25">
        <v>0</v>
      </c>
      <c r="J33" s="25">
        <v>0</v>
      </c>
      <c r="K33" s="32">
        <v>0</v>
      </c>
      <c r="L33" s="25">
        <v>0</v>
      </c>
      <c r="M33" s="25">
        <v>0</v>
      </c>
      <c r="N33" s="32">
        <v>0</v>
      </c>
      <c r="O33" s="25">
        <v>0</v>
      </c>
      <c r="P33" s="25">
        <v>0</v>
      </c>
      <c r="Q33" s="32">
        <v>0</v>
      </c>
      <c r="R33" s="25">
        <v>2</v>
      </c>
      <c r="S33" s="251">
        <v>7</v>
      </c>
      <c r="T33" s="28">
        <v>0.28570000000000001</v>
      </c>
      <c r="U33" s="38"/>
      <c r="V33" s="25">
        <v>2003</v>
      </c>
      <c r="W33" s="25" t="s">
        <v>65</v>
      </c>
      <c r="X33" s="26" t="s">
        <v>103</v>
      </c>
      <c r="Y33" s="255"/>
      <c r="Z33" s="255"/>
      <c r="AA33" s="255"/>
      <c r="AB33" s="255"/>
      <c r="AC33" s="25"/>
      <c r="AD33" s="38"/>
      <c r="AE33" s="38"/>
      <c r="AF33" s="38"/>
      <c r="AG33" s="38"/>
      <c r="AH33" s="38"/>
      <c r="AI33" s="38"/>
      <c r="AJ33" s="38"/>
    </row>
    <row r="34" spans="1:36" ht="15.6" customHeight="1" x14ac:dyDescent="0.25">
      <c r="A34" s="2"/>
      <c r="B34" s="25">
        <v>2004</v>
      </c>
      <c r="C34" s="25" t="s">
        <v>146</v>
      </c>
      <c r="D34" s="26" t="s">
        <v>103</v>
      </c>
      <c r="E34" s="72">
        <v>7</v>
      </c>
      <c r="F34" s="25">
        <v>0</v>
      </c>
      <c r="G34" s="25">
        <v>2</v>
      </c>
      <c r="H34" s="32">
        <v>0</v>
      </c>
      <c r="I34" s="25">
        <v>2</v>
      </c>
      <c r="J34" s="25">
        <v>9</v>
      </c>
      <c r="K34" s="32">
        <v>0.22220000000000001</v>
      </c>
      <c r="L34" s="25">
        <v>5</v>
      </c>
      <c r="M34" s="25">
        <v>9</v>
      </c>
      <c r="N34" s="32">
        <v>0.55549999999999999</v>
      </c>
      <c r="O34" s="25">
        <v>0</v>
      </c>
      <c r="P34" s="25">
        <v>2</v>
      </c>
      <c r="Q34" s="32">
        <v>0</v>
      </c>
      <c r="R34" s="25">
        <v>7</v>
      </c>
      <c r="S34" s="251">
        <v>22</v>
      </c>
      <c r="T34" s="28">
        <v>0.31809999999999999</v>
      </c>
      <c r="U34" s="38"/>
      <c r="V34" s="25">
        <v>2004</v>
      </c>
      <c r="W34" s="25" t="s">
        <v>146</v>
      </c>
      <c r="X34" s="26" t="s">
        <v>103</v>
      </c>
      <c r="Y34" s="255"/>
      <c r="Z34" s="255"/>
      <c r="AA34" s="255"/>
      <c r="AB34" s="255"/>
      <c r="AC34" s="25"/>
      <c r="AD34" s="38"/>
      <c r="AE34" s="38"/>
      <c r="AF34" s="38"/>
      <c r="AG34" s="38"/>
      <c r="AH34" s="38"/>
      <c r="AI34" s="38"/>
      <c r="AJ34" s="38"/>
    </row>
    <row r="35" spans="1:36" ht="15.6" customHeight="1" x14ac:dyDescent="0.25">
      <c r="A35" s="2"/>
      <c r="B35" s="25">
        <v>2005</v>
      </c>
      <c r="C35" s="25" t="s">
        <v>150</v>
      </c>
      <c r="D35" s="26" t="s">
        <v>103</v>
      </c>
      <c r="E35" s="72"/>
      <c r="F35" s="249"/>
      <c r="G35" s="249"/>
      <c r="H35" s="249"/>
      <c r="I35" s="249"/>
      <c r="J35" s="249"/>
      <c r="K35" s="249"/>
      <c r="L35" s="249"/>
      <c r="M35" s="249"/>
      <c r="N35" s="249"/>
      <c r="O35" s="249"/>
      <c r="P35" s="249"/>
      <c r="Q35" s="249"/>
      <c r="R35" s="249"/>
      <c r="S35" s="249"/>
      <c r="T35" s="249"/>
      <c r="U35" s="38"/>
      <c r="V35" s="25">
        <v>2005</v>
      </c>
      <c r="W35" s="25" t="s">
        <v>150</v>
      </c>
      <c r="X35" s="26" t="s">
        <v>103</v>
      </c>
      <c r="Y35" s="255"/>
      <c r="Z35" s="255"/>
      <c r="AA35" s="255"/>
      <c r="AB35" s="255"/>
      <c r="AC35" s="25"/>
      <c r="AD35" s="38"/>
      <c r="AE35" s="38"/>
      <c r="AF35" s="38"/>
      <c r="AG35" s="38"/>
      <c r="AH35" s="38"/>
      <c r="AI35" s="38"/>
      <c r="AJ35" s="38"/>
    </row>
    <row r="36" spans="1:36" ht="15.6" customHeight="1" x14ac:dyDescent="0.25">
      <c r="A36" s="2"/>
      <c r="B36" s="25">
        <v>2006</v>
      </c>
      <c r="C36" s="25" t="s">
        <v>59</v>
      </c>
      <c r="D36" s="26" t="s">
        <v>103</v>
      </c>
      <c r="E36" s="72">
        <v>7</v>
      </c>
      <c r="F36" s="25">
        <v>5</v>
      </c>
      <c r="G36" s="25">
        <v>15</v>
      </c>
      <c r="H36" s="32">
        <v>0.33329999999999999</v>
      </c>
      <c r="I36" s="25">
        <v>6</v>
      </c>
      <c r="J36" s="25">
        <v>11</v>
      </c>
      <c r="K36" s="32">
        <v>0.5454</v>
      </c>
      <c r="L36" s="25">
        <v>5</v>
      </c>
      <c r="M36" s="25">
        <v>11</v>
      </c>
      <c r="N36" s="32">
        <v>0.45450000000000002</v>
      </c>
      <c r="O36" s="25">
        <v>2</v>
      </c>
      <c r="P36" s="25">
        <v>7</v>
      </c>
      <c r="Q36" s="32">
        <v>0.28570000000000001</v>
      </c>
      <c r="R36" s="25">
        <v>18</v>
      </c>
      <c r="S36" s="251">
        <v>44</v>
      </c>
      <c r="T36" s="28">
        <v>0.40899999999999997</v>
      </c>
      <c r="U36" s="38"/>
      <c r="V36" s="25">
        <v>2006</v>
      </c>
      <c r="W36" s="25" t="s">
        <v>59</v>
      </c>
      <c r="X36" s="26" t="s">
        <v>103</v>
      </c>
      <c r="Y36" s="255"/>
      <c r="Z36" s="255"/>
      <c r="AA36" s="255"/>
      <c r="AB36" s="255"/>
      <c r="AC36" s="25"/>
      <c r="AD36" s="38"/>
      <c r="AE36" s="38"/>
      <c r="AF36" s="38"/>
      <c r="AG36" s="38"/>
      <c r="AH36" s="38"/>
      <c r="AI36" s="38"/>
      <c r="AJ36" s="38"/>
    </row>
    <row r="37" spans="1:36" ht="15.6" customHeight="1" x14ac:dyDescent="0.25">
      <c r="A37" s="2"/>
      <c r="B37" s="25">
        <v>2007</v>
      </c>
      <c r="C37" s="25" t="s">
        <v>65</v>
      </c>
      <c r="D37" s="26" t="s">
        <v>103</v>
      </c>
      <c r="E37" s="72">
        <v>11</v>
      </c>
      <c r="F37" s="25">
        <v>1</v>
      </c>
      <c r="G37" s="25">
        <v>8</v>
      </c>
      <c r="H37" s="32">
        <v>0.125</v>
      </c>
      <c r="I37" s="25">
        <v>12</v>
      </c>
      <c r="J37" s="25">
        <v>20</v>
      </c>
      <c r="K37" s="32">
        <v>0.6</v>
      </c>
      <c r="L37" s="25">
        <v>19</v>
      </c>
      <c r="M37" s="25">
        <v>33</v>
      </c>
      <c r="N37" s="32">
        <v>0.57569999999999999</v>
      </c>
      <c r="O37" s="25">
        <v>4</v>
      </c>
      <c r="P37" s="25">
        <v>4</v>
      </c>
      <c r="Q37" s="32">
        <v>1</v>
      </c>
      <c r="R37" s="25">
        <v>36</v>
      </c>
      <c r="S37" s="251">
        <v>65</v>
      </c>
      <c r="T37" s="28">
        <v>0.55379999999999996</v>
      </c>
      <c r="U37" s="38"/>
      <c r="V37" s="25">
        <v>2007</v>
      </c>
      <c r="W37" s="25" t="s">
        <v>65</v>
      </c>
      <c r="X37" s="26" t="s">
        <v>103</v>
      </c>
      <c r="Y37" s="255"/>
      <c r="Z37" s="255" t="s">
        <v>199</v>
      </c>
      <c r="AA37" s="255" t="s">
        <v>197</v>
      </c>
      <c r="AB37" s="255"/>
      <c r="AC37" s="25"/>
      <c r="AD37" s="38"/>
      <c r="AE37" s="38"/>
      <c r="AF37" s="38"/>
      <c r="AG37" s="38"/>
      <c r="AH37" s="38"/>
      <c r="AI37" s="38"/>
      <c r="AJ37" s="38"/>
    </row>
    <row r="38" spans="1:36" ht="15.6" customHeight="1" x14ac:dyDescent="0.25">
      <c r="A38" s="2"/>
      <c r="B38" s="25">
        <v>2008</v>
      </c>
      <c r="C38" s="25" t="s">
        <v>150</v>
      </c>
      <c r="D38" s="26" t="s">
        <v>103</v>
      </c>
      <c r="E38" s="72"/>
      <c r="F38" s="249"/>
      <c r="G38" s="249"/>
      <c r="H38" s="249"/>
      <c r="I38" s="249"/>
      <c r="J38" s="249"/>
      <c r="K38" s="249"/>
      <c r="L38" s="249"/>
      <c r="M38" s="249"/>
      <c r="N38" s="249"/>
      <c r="O38" s="249"/>
      <c r="P38" s="249"/>
      <c r="Q38" s="249"/>
      <c r="R38" s="249"/>
      <c r="S38" s="249"/>
      <c r="T38" s="249"/>
      <c r="U38" s="38"/>
      <c r="V38" s="25">
        <v>2008</v>
      </c>
      <c r="W38" s="25" t="s">
        <v>150</v>
      </c>
      <c r="X38" s="26" t="s">
        <v>103</v>
      </c>
      <c r="Y38" s="255"/>
      <c r="Z38" s="255"/>
      <c r="AA38" s="255"/>
      <c r="AB38" s="255"/>
      <c r="AC38" s="25"/>
      <c r="AD38" s="38"/>
      <c r="AE38" s="38"/>
      <c r="AF38" s="38"/>
      <c r="AG38" s="38"/>
      <c r="AH38" s="38"/>
      <c r="AI38" s="38"/>
      <c r="AJ38" s="38"/>
    </row>
    <row r="39" spans="1:36" ht="15.6" customHeight="1" x14ac:dyDescent="0.25">
      <c r="A39" s="2"/>
      <c r="B39" s="25">
        <v>2009</v>
      </c>
      <c r="C39" s="25" t="s">
        <v>63</v>
      </c>
      <c r="D39" s="26" t="s">
        <v>82</v>
      </c>
      <c r="E39" s="72">
        <v>14</v>
      </c>
      <c r="F39" s="25">
        <v>9</v>
      </c>
      <c r="G39" s="25">
        <v>16</v>
      </c>
      <c r="H39" s="32">
        <v>0.5625</v>
      </c>
      <c r="I39" s="25">
        <v>33</v>
      </c>
      <c r="J39" s="25">
        <v>43</v>
      </c>
      <c r="K39" s="32">
        <v>0.76739999999999997</v>
      </c>
      <c r="L39" s="25">
        <v>29</v>
      </c>
      <c r="M39" s="25">
        <v>45</v>
      </c>
      <c r="N39" s="32">
        <v>0.64439999999999997</v>
      </c>
      <c r="O39" s="25">
        <v>4</v>
      </c>
      <c r="P39" s="25">
        <v>5</v>
      </c>
      <c r="Q39" s="32">
        <v>0.8</v>
      </c>
      <c r="R39" s="25">
        <v>75</v>
      </c>
      <c r="S39" s="251">
        <v>109</v>
      </c>
      <c r="T39" s="28">
        <v>0.68799999999999994</v>
      </c>
      <c r="U39" s="38"/>
      <c r="V39" s="25">
        <v>2009</v>
      </c>
      <c r="W39" s="25" t="s">
        <v>63</v>
      </c>
      <c r="X39" s="26" t="s">
        <v>82</v>
      </c>
      <c r="Y39" s="255" t="s">
        <v>193</v>
      </c>
      <c r="Z39" s="255" t="s">
        <v>57</v>
      </c>
      <c r="AA39" s="255" t="s">
        <v>57</v>
      </c>
      <c r="AB39" s="255" t="s">
        <v>366</v>
      </c>
      <c r="AC39" s="25" t="s">
        <v>64</v>
      </c>
      <c r="AD39" s="38"/>
      <c r="AE39" s="38"/>
      <c r="AF39" s="38"/>
      <c r="AG39" s="38"/>
      <c r="AH39" s="38"/>
      <c r="AI39" s="38"/>
      <c r="AJ39" s="38"/>
    </row>
    <row r="40" spans="1:36" s="9" customFormat="1" ht="15.6" customHeight="1" x14ac:dyDescent="0.25">
      <c r="A40" s="23"/>
      <c r="B40" s="25">
        <v>2010</v>
      </c>
      <c r="C40" s="25" t="s">
        <v>63</v>
      </c>
      <c r="D40" s="26" t="s">
        <v>82</v>
      </c>
      <c r="E40" s="72">
        <v>10</v>
      </c>
      <c r="F40" s="25">
        <v>5</v>
      </c>
      <c r="G40" s="25">
        <v>8</v>
      </c>
      <c r="H40" s="32">
        <v>0.625</v>
      </c>
      <c r="I40" s="25">
        <v>21</v>
      </c>
      <c r="J40" s="25">
        <v>30</v>
      </c>
      <c r="K40" s="32">
        <v>0.7</v>
      </c>
      <c r="L40" s="25">
        <v>16</v>
      </c>
      <c r="M40" s="25">
        <v>30</v>
      </c>
      <c r="N40" s="32">
        <v>0.5333</v>
      </c>
      <c r="O40" s="25">
        <v>1</v>
      </c>
      <c r="P40" s="25">
        <v>2</v>
      </c>
      <c r="Q40" s="32">
        <v>0.5</v>
      </c>
      <c r="R40" s="25">
        <v>43</v>
      </c>
      <c r="S40" s="251">
        <v>70</v>
      </c>
      <c r="T40" s="28">
        <v>0.61419999999999997</v>
      </c>
      <c r="U40" s="38"/>
      <c r="V40" s="25">
        <v>2010</v>
      </c>
      <c r="W40" s="25" t="s">
        <v>63</v>
      </c>
      <c r="X40" s="26" t="s">
        <v>82</v>
      </c>
      <c r="Y40" s="255"/>
      <c r="Z40" s="255" t="s">
        <v>57</v>
      </c>
      <c r="AA40" s="255" t="s">
        <v>146</v>
      </c>
      <c r="AB40" s="255"/>
      <c r="AC40" s="25" t="s">
        <v>204</v>
      </c>
      <c r="AD40" s="38"/>
      <c r="AE40" s="38"/>
      <c r="AF40" s="38"/>
      <c r="AG40" s="38"/>
      <c r="AH40" s="38"/>
      <c r="AI40" s="38"/>
      <c r="AJ40" s="38"/>
    </row>
    <row r="41" spans="1:36" ht="15.6" customHeight="1" x14ac:dyDescent="0.25">
      <c r="A41" s="2"/>
      <c r="B41" s="25">
        <v>2011</v>
      </c>
      <c r="C41" s="25" t="s">
        <v>56</v>
      </c>
      <c r="D41" s="26" t="s">
        <v>82</v>
      </c>
      <c r="E41" s="72">
        <v>12</v>
      </c>
      <c r="F41" s="25">
        <v>5</v>
      </c>
      <c r="G41" s="25">
        <v>13</v>
      </c>
      <c r="H41" s="32">
        <v>0.3846</v>
      </c>
      <c r="I41" s="25">
        <v>35</v>
      </c>
      <c r="J41" s="25">
        <v>43</v>
      </c>
      <c r="K41" s="32">
        <v>0.81389999999999996</v>
      </c>
      <c r="L41" s="25">
        <v>29</v>
      </c>
      <c r="M41" s="25">
        <v>37</v>
      </c>
      <c r="N41" s="32">
        <v>0.78369999999999995</v>
      </c>
      <c r="O41" s="25">
        <v>0</v>
      </c>
      <c r="P41" s="25">
        <v>2</v>
      </c>
      <c r="Q41" s="32">
        <v>0</v>
      </c>
      <c r="R41" s="25">
        <v>69</v>
      </c>
      <c r="S41" s="251">
        <v>95</v>
      </c>
      <c r="T41" s="28">
        <v>0.72629999999999995</v>
      </c>
      <c r="U41" s="38"/>
      <c r="V41" s="25">
        <v>2011</v>
      </c>
      <c r="W41" s="25" t="s">
        <v>56</v>
      </c>
      <c r="X41" s="26" t="s">
        <v>82</v>
      </c>
      <c r="Y41" s="255"/>
      <c r="Z41" s="255" t="s">
        <v>56</v>
      </c>
      <c r="AA41" s="255" t="s">
        <v>57</v>
      </c>
      <c r="AB41" s="255"/>
      <c r="AC41" s="25" t="s">
        <v>59</v>
      </c>
      <c r="AD41" s="38"/>
      <c r="AE41" s="38"/>
      <c r="AF41" s="38"/>
      <c r="AG41" s="38"/>
      <c r="AH41" s="38"/>
      <c r="AI41" s="38"/>
      <c r="AJ41" s="38"/>
    </row>
    <row r="42" spans="1:36" ht="15.6" customHeight="1" x14ac:dyDescent="0.25">
      <c r="A42" s="2"/>
      <c r="B42" s="25">
        <v>2012</v>
      </c>
      <c r="C42" s="25" t="s">
        <v>58</v>
      </c>
      <c r="D42" s="26" t="s">
        <v>151</v>
      </c>
      <c r="E42" s="72">
        <v>4</v>
      </c>
      <c r="F42" s="25">
        <v>1</v>
      </c>
      <c r="G42" s="25">
        <v>1</v>
      </c>
      <c r="H42" s="32">
        <v>1</v>
      </c>
      <c r="I42" s="25">
        <v>4</v>
      </c>
      <c r="J42" s="25">
        <v>8</v>
      </c>
      <c r="K42" s="32">
        <v>0.5</v>
      </c>
      <c r="L42" s="25">
        <v>3</v>
      </c>
      <c r="M42" s="25">
        <v>4</v>
      </c>
      <c r="N42" s="32">
        <v>0.75</v>
      </c>
      <c r="O42" s="25">
        <v>1</v>
      </c>
      <c r="P42" s="25">
        <v>6</v>
      </c>
      <c r="Q42" s="32">
        <v>0.1666</v>
      </c>
      <c r="R42" s="25">
        <v>9</v>
      </c>
      <c r="S42" s="251">
        <v>19</v>
      </c>
      <c r="T42" s="28">
        <v>0.47360000000000002</v>
      </c>
      <c r="U42" s="38"/>
      <c r="V42" s="25">
        <v>2012</v>
      </c>
      <c r="W42" s="25" t="s">
        <v>58</v>
      </c>
      <c r="X42" s="26" t="s">
        <v>151</v>
      </c>
      <c r="Y42" s="255"/>
      <c r="Z42" s="255"/>
      <c r="AA42" s="255"/>
      <c r="AB42" s="255"/>
      <c r="AC42" s="25"/>
      <c r="AD42" s="38"/>
      <c r="AE42" s="38"/>
      <c r="AF42" s="38"/>
      <c r="AG42" s="38"/>
      <c r="AH42" s="38"/>
      <c r="AI42" s="38"/>
      <c r="AJ42" s="38"/>
    </row>
    <row r="43" spans="1:36" ht="15.6" customHeight="1" x14ac:dyDescent="0.25">
      <c r="A43" s="2"/>
      <c r="B43" s="25">
        <v>2013</v>
      </c>
      <c r="C43" s="25" t="s">
        <v>59</v>
      </c>
      <c r="D43" s="26" t="s">
        <v>151</v>
      </c>
      <c r="E43" s="72">
        <v>3</v>
      </c>
      <c r="F43" s="25">
        <v>0</v>
      </c>
      <c r="G43" s="25">
        <v>2</v>
      </c>
      <c r="H43" s="32">
        <v>0</v>
      </c>
      <c r="I43" s="25">
        <v>3</v>
      </c>
      <c r="J43" s="25">
        <v>7</v>
      </c>
      <c r="K43" s="32">
        <v>0.42849999999999999</v>
      </c>
      <c r="L43" s="25">
        <v>6</v>
      </c>
      <c r="M43" s="25">
        <v>15</v>
      </c>
      <c r="N43" s="32">
        <v>0.4</v>
      </c>
      <c r="O43" s="25">
        <v>6</v>
      </c>
      <c r="P43" s="25">
        <v>8</v>
      </c>
      <c r="Q43" s="32">
        <v>0.75</v>
      </c>
      <c r="R43" s="25">
        <v>15</v>
      </c>
      <c r="S43" s="251">
        <v>32</v>
      </c>
      <c r="T43" s="28">
        <v>0.46870000000000001</v>
      </c>
      <c r="U43" s="38"/>
      <c r="V43" s="25">
        <v>2013</v>
      </c>
      <c r="W43" s="25" t="s">
        <v>59</v>
      </c>
      <c r="X43" s="26" t="s">
        <v>151</v>
      </c>
      <c r="Y43" s="255"/>
      <c r="Z43" s="255"/>
      <c r="AA43" s="255" t="s">
        <v>199</v>
      </c>
      <c r="AB43" s="255" t="s">
        <v>368</v>
      </c>
      <c r="AC43" s="25"/>
      <c r="AD43" s="38"/>
      <c r="AE43" s="38"/>
      <c r="AF43" s="38"/>
      <c r="AG43" s="38"/>
      <c r="AH43" s="38"/>
      <c r="AI43" s="38"/>
      <c r="AJ43" s="38"/>
    </row>
    <row r="44" spans="1:36" ht="15.6" customHeight="1" x14ac:dyDescent="0.25">
      <c r="A44" s="2"/>
      <c r="B44" s="25">
        <v>2014</v>
      </c>
      <c r="C44" s="25" t="s">
        <v>146</v>
      </c>
      <c r="D44" s="26" t="s">
        <v>151</v>
      </c>
      <c r="E44" s="72">
        <v>3</v>
      </c>
      <c r="F44" s="25">
        <v>0</v>
      </c>
      <c r="G44" s="25">
        <v>1</v>
      </c>
      <c r="H44" s="32">
        <v>0</v>
      </c>
      <c r="I44" s="25">
        <v>2</v>
      </c>
      <c r="J44" s="25">
        <v>5</v>
      </c>
      <c r="K44" s="32">
        <v>0.4</v>
      </c>
      <c r="L44" s="25">
        <v>2</v>
      </c>
      <c r="M44" s="25">
        <v>6</v>
      </c>
      <c r="N44" s="32">
        <v>0.33329999999999999</v>
      </c>
      <c r="O44" s="25">
        <v>1</v>
      </c>
      <c r="P44" s="25">
        <v>3</v>
      </c>
      <c r="Q44" s="32">
        <v>0.33329999999999999</v>
      </c>
      <c r="R44" s="25">
        <v>5</v>
      </c>
      <c r="S44" s="251">
        <v>15</v>
      </c>
      <c r="T44" s="28">
        <v>0.33329999999999999</v>
      </c>
      <c r="U44" s="38"/>
      <c r="V44" s="25">
        <v>2014</v>
      </c>
      <c r="W44" s="25" t="s">
        <v>146</v>
      </c>
      <c r="X44" s="26" t="s">
        <v>151</v>
      </c>
      <c r="Y44" s="255"/>
      <c r="Z44" s="255"/>
      <c r="AA44" s="255"/>
      <c r="AB44" s="255"/>
      <c r="AC44" s="25"/>
      <c r="AD44" s="38"/>
      <c r="AE44" s="38"/>
      <c r="AF44" s="38"/>
      <c r="AG44" s="38"/>
      <c r="AH44" s="38"/>
      <c r="AI44" s="38"/>
      <c r="AJ44" s="38"/>
    </row>
    <row r="45" spans="1:36" ht="15.6" customHeight="1" x14ac:dyDescent="0.25">
      <c r="A45" s="2"/>
      <c r="B45" s="25">
        <v>2015</v>
      </c>
      <c r="C45" s="25" t="s">
        <v>57</v>
      </c>
      <c r="D45" s="26" t="s">
        <v>82</v>
      </c>
      <c r="E45" s="72">
        <v>5</v>
      </c>
      <c r="F45" s="25">
        <v>3</v>
      </c>
      <c r="G45" s="25">
        <v>4</v>
      </c>
      <c r="H45" s="32">
        <v>0.75</v>
      </c>
      <c r="I45" s="25">
        <v>6</v>
      </c>
      <c r="J45" s="25">
        <v>8</v>
      </c>
      <c r="K45" s="32">
        <v>0.75</v>
      </c>
      <c r="L45" s="25">
        <v>15</v>
      </c>
      <c r="M45" s="25">
        <v>20</v>
      </c>
      <c r="N45" s="32">
        <v>0.75</v>
      </c>
      <c r="O45" s="25">
        <v>3</v>
      </c>
      <c r="P45" s="25">
        <v>4</v>
      </c>
      <c r="Q45" s="32">
        <v>0.75</v>
      </c>
      <c r="R45" s="25">
        <v>27</v>
      </c>
      <c r="S45" s="251">
        <v>36</v>
      </c>
      <c r="T45" s="28">
        <v>0.75</v>
      </c>
      <c r="U45" s="38"/>
      <c r="V45" s="25">
        <v>2015</v>
      </c>
      <c r="W45" s="25" t="s">
        <v>57</v>
      </c>
      <c r="X45" s="26" t="s">
        <v>82</v>
      </c>
      <c r="Y45" s="255"/>
      <c r="Z45" s="255" t="s">
        <v>193</v>
      </c>
      <c r="AA45" s="255" t="s">
        <v>234</v>
      </c>
      <c r="AB45" s="255" t="s">
        <v>437</v>
      </c>
      <c r="AC45" s="25" t="s">
        <v>202</v>
      </c>
      <c r="AD45" s="38"/>
      <c r="AE45" s="38"/>
      <c r="AF45" s="38"/>
      <c r="AG45" s="38"/>
      <c r="AH45" s="38"/>
      <c r="AI45" s="38"/>
      <c r="AJ45" s="38"/>
    </row>
    <row r="46" spans="1:36" ht="15.6" customHeight="1" x14ac:dyDescent="0.25">
      <c r="A46" s="2"/>
      <c r="B46" s="25">
        <v>2016</v>
      </c>
      <c r="C46" s="25" t="s">
        <v>56</v>
      </c>
      <c r="D46" s="26" t="s">
        <v>82</v>
      </c>
      <c r="E46" s="72">
        <v>9</v>
      </c>
      <c r="F46" s="25">
        <v>2</v>
      </c>
      <c r="G46" s="25">
        <v>3</v>
      </c>
      <c r="H46" s="32">
        <v>0.66659999999999997</v>
      </c>
      <c r="I46" s="25">
        <v>4</v>
      </c>
      <c r="J46" s="25">
        <v>9</v>
      </c>
      <c r="K46" s="32">
        <v>0.44440000000000002</v>
      </c>
      <c r="L46" s="25">
        <v>22</v>
      </c>
      <c r="M46" s="25">
        <v>29</v>
      </c>
      <c r="N46" s="32">
        <v>0.75860000000000005</v>
      </c>
      <c r="O46" s="25">
        <v>7</v>
      </c>
      <c r="P46" s="25">
        <v>22</v>
      </c>
      <c r="Q46" s="32">
        <v>0.31809999999999999</v>
      </c>
      <c r="R46" s="25">
        <v>35</v>
      </c>
      <c r="S46" s="251">
        <v>63</v>
      </c>
      <c r="T46" s="28">
        <v>0.55549999999999999</v>
      </c>
      <c r="U46" s="38"/>
      <c r="V46" s="25">
        <v>2016</v>
      </c>
      <c r="W46" s="25" t="s">
        <v>56</v>
      </c>
      <c r="X46" s="26" t="s">
        <v>82</v>
      </c>
      <c r="Y46" s="255"/>
      <c r="Z46" s="255"/>
      <c r="AA46" s="255" t="s">
        <v>59</v>
      </c>
      <c r="AB46" s="255" t="s">
        <v>194</v>
      </c>
      <c r="AC46" s="25" t="s">
        <v>444</v>
      </c>
      <c r="AD46" s="38"/>
      <c r="AE46" s="38"/>
      <c r="AF46" s="38"/>
      <c r="AG46" s="38"/>
      <c r="AH46" s="38"/>
      <c r="AI46" s="38"/>
      <c r="AJ46" s="38"/>
    </row>
    <row r="47" spans="1:36" ht="15.6" customHeight="1" x14ac:dyDescent="0.25">
      <c r="A47" s="2"/>
      <c r="B47" s="25">
        <v>2017</v>
      </c>
      <c r="C47" s="25" t="s">
        <v>56</v>
      </c>
      <c r="D47" s="26" t="s">
        <v>82</v>
      </c>
      <c r="E47" s="72">
        <v>9</v>
      </c>
      <c r="F47" s="25">
        <v>3</v>
      </c>
      <c r="G47" s="25">
        <v>6</v>
      </c>
      <c r="H47" s="32">
        <v>0.5</v>
      </c>
      <c r="I47" s="25">
        <v>4</v>
      </c>
      <c r="J47" s="25">
        <v>6</v>
      </c>
      <c r="K47" s="32">
        <v>0.66659999999999997</v>
      </c>
      <c r="L47" s="25">
        <v>10</v>
      </c>
      <c r="M47" s="25">
        <v>16</v>
      </c>
      <c r="N47" s="32">
        <v>0.625</v>
      </c>
      <c r="O47" s="25">
        <v>17</v>
      </c>
      <c r="P47" s="25">
        <v>37</v>
      </c>
      <c r="Q47" s="32">
        <v>0.45939999999999998</v>
      </c>
      <c r="R47" s="25">
        <v>34</v>
      </c>
      <c r="S47" s="251">
        <v>65</v>
      </c>
      <c r="T47" s="28">
        <v>0.52300000000000002</v>
      </c>
      <c r="U47" s="38"/>
      <c r="V47" s="25">
        <v>2017</v>
      </c>
      <c r="W47" s="25" t="s">
        <v>56</v>
      </c>
      <c r="X47" s="26" t="s">
        <v>82</v>
      </c>
      <c r="Y47" s="255"/>
      <c r="Z47" s="255"/>
      <c r="AA47" s="255" t="s">
        <v>195</v>
      </c>
      <c r="AB47" s="255" t="s">
        <v>59</v>
      </c>
      <c r="AC47" s="25" t="s">
        <v>196</v>
      </c>
      <c r="AD47" s="38"/>
      <c r="AE47" s="38"/>
      <c r="AF47" s="38"/>
      <c r="AG47" s="38"/>
      <c r="AH47" s="38"/>
      <c r="AI47" s="38"/>
      <c r="AJ47" s="38"/>
    </row>
    <row r="48" spans="1:36" ht="15.6" customHeight="1" x14ac:dyDescent="0.25">
      <c r="A48" s="2"/>
      <c r="B48" s="25">
        <v>2018</v>
      </c>
      <c r="C48" s="25" t="s">
        <v>63</v>
      </c>
      <c r="D48" s="26" t="s">
        <v>82</v>
      </c>
      <c r="E48" s="72">
        <v>12</v>
      </c>
      <c r="F48" s="25">
        <v>5</v>
      </c>
      <c r="G48" s="25">
        <v>8</v>
      </c>
      <c r="H48" s="32">
        <v>0.625</v>
      </c>
      <c r="I48" s="25">
        <v>7</v>
      </c>
      <c r="J48" s="25">
        <v>14</v>
      </c>
      <c r="K48" s="32">
        <v>0.5</v>
      </c>
      <c r="L48" s="25">
        <v>15</v>
      </c>
      <c r="M48" s="25">
        <v>25</v>
      </c>
      <c r="N48" s="32">
        <v>0.6</v>
      </c>
      <c r="O48" s="25">
        <v>16</v>
      </c>
      <c r="P48" s="25">
        <v>35</v>
      </c>
      <c r="Q48" s="32">
        <v>0.45710000000000001</v>
      </c>
      <c r="R48" s="25">
        <v>43</v>
      </c>
      <c r="S48" s="251">
        <v>82</v>
      </c>
      <c r="T48" s="28">
        <v>0.52429999999999999</v>
      </c>
      <c r="U48" s="38"/>
      <c r="V48" s="25">
        <v>2018</v>
      </c>
      <c r="W48" s="25" t="s">
        <v>63</v>
      </c>
      <c r="X48" s="26" t="s">
        <v>82</v>
      </c>
      <c r="Y48" s="255"/>
      <c r="Z48" s="255" t="s">
        <v>368</v>
      </c>
      <c r="AA48" s="255" t="s">
        <v>204</v>
      </c>
      <c r="AB48" s="255" t="s">
        <v>146</v>
      </c>
      <c r="AC48" s="25" t="s">
        <v>409</v>
      </c>
      <c r="AD48" s="38"/>
      <c r="AE48" s="38"/>
      <c r="AF48" s="38"/>
      <c r="AG48" s="38"/>
      <c r="AH48" s="38"/>
      <c r="AI48" s="38"/>
      <c r="AJ48" s="38"/>
    </row>
    <row r="49" spans="1:36" ht="15.6" customHeight="1" x14ac:dyDescent="0.25">
      <c r="A49" s="2"/>
      <c r="B49" s="25">
        <v>2019</v>
      </c>
      <c r="C49" s="25" t="s">
        <v>65</v>
      </c>
      <c r="D49" s="26" t="s">
        <v>82</v>
      </c>
      <c r="E49" s="72">
        <v>10</v>
      </c>
      <c r="F49" s="25">
        <v>4</v>
      </c>
      <c r="G49" s="25">
        <v>10</v>
      </c>
      <c r="H49" s="28">
        <v>0.4</v>
      </c>
      <c r="I49" s="25">
        <v>2</v>
      </c>
      <c r="J49" s="25">
        <v>4</v>
      </c>
      <c r="K49" s="28">
        <v>0.5</v>
      </c>
      <c r="L49" s="25">
        <v>8</v>
      </c>
      <c r="M49" s="25">
        <v>19</v>
      </c>
      <c r="N49" s="28">
        <v>0.42099999999999999</v>
      </c>
      <c r="O49" s="25">
        <v>14</v>
      </c>
      <c r="P49" s="25">
        <v>32</v>
      </c>
      <c r="Q49" s="28">
        <v>0.4375</v>
      </c>
      <c r="R49" s="25">
        <v>28</v>
      </c>
      <c r="S49" s="251">
        <v>65</v>
      </c>
      <c r="T49" s="28">
        <v>0.43070000000000003</v>
      </c>
      <c r="U49" s="38"/>
      <c r="V49" s="25">
        <v>2019</v>
      </c>
      <c r="W49" s="25" t="s">
        <v>65</v>
      </c>
      <c r="X49" s="26" t="s">
        <v>82</v>
      </c>
      <c r="Y49" s="255"/>
      <c r="Z49" s="255"/>
      <c r="AA49" s="255" t="s">
        <v>368</v>
      </c>
      <c r="AB49" s="255" t="s">
        <v>234</v>
      </c>
      <c r="AC49" s="25" t="s">
        <v>437</v>
      </c>
      <c r="AD49" s="38"/>
      <c r="AE49" s="38"/>
      <c r="AF49" s="38"/>
      <c r="AG49" s="38"/>
      <c r="AH49" s="38"/>
      <c r="AI49" s="38"/>
      <c r="AJ49" s="38"/>
    </row>
    <row r="50" spans="1:36" ht="15.6" customHeight="1" x14ac:dyDescent="0.25">
      <c r="A50" s="2"/>
      <c r="B50" s="25">
        <v>2020</v>
      </c>
      <c r="C50" s="25" t="s">
        <v>63</v>
      </c>
      <c r="D50" s="26" t="s">
        <v>82</v>
      </c>
      <c r="E50" s="72">
        <v>8</v>
      </c>
      <c r="F50" s="25">
        <v>1</v>
      </c>
      <c r="G50" s="25">
        <v>11</v>
      </c>
      <c r="H50" s="32">
        <v>9.0899999999999995E-2</v>
      </c>
      <c r="I50" s="25">
        <v>2</v>
      </c>
      <c r="J50" s="25">
        <v>5</v>
      </c>
      <c r="K50" s="32">
        <v>0.4</v>
      </c>
      <c r="L50" s="25">
        <v>8</v>
      </c>
      <c r="M50" s="25">
        <v>15</v>
      </c>
      <c r="N50" s="32">
        <v>0.5333</v>
      </c>
      <c r="O50" s="25">
        <v>13</v>
      </c>
      <c r="P50" s="25">
        <v>27</v>
      </c>
      <c r="Q50" s="32">
        <v>0.48139999999999999</v>
      </c>
      <c r="R50" s="25">
        <v>24</v>
      </c>
      <c r="S50" s="251">
        <v>58</v>
      </c>
      <c r="T50" s="28">
        <v>0.41370000000000001</v>
      </c>
      <c r="U50" s="38"/>
      <c r="V50" s="25">
        <v>2020</v>
      </c>
      <c r="W50" s="25" t="s">
        <v>63</v>
      </c>
      <c r="X50" s="26" t="s">
        <v>82</v>
      </c>
      <c r="Y50" s="255"/>
      <c r="Z50" s="255"/>
      <c r="AA50" s="255" t="s">
        <v>229</v>
      </c>
      <c r="AB50" s="255" t="s">
        <v>59</v>
      </c>
      <c r="AC50" s="25" t="s">
        <v>368</v>
      </c>
      <c r="AD50" s="38"/>
      <c r="AE50" s="38"/>
      <c r="AF50" s="38"/>
      <c r="AG50" s="38"/>
      <c r="AH50" s="38"/>
      <c r="AI50" s="38"/>
      <c r="AJ50" s="38"/>
    </row>
    <row r="51" spans="1:36" ht="15.6" customHeight="1" x14ac:dyDescent="0.25">
      <c r="A51" s="2"/>
      <c r="B51" s="25">
        <v>2021</v>
      </c>
      <c r="C51" s="25" t="s">
        <v>63</v>
      </c>
      <c r="D51" s="97" t="s">
        <v>82</v>
      </c>
      <c r="E51" s="72">
        <v>12</v>
      </c>
      <c r="F51" s="25">
        <v>5</v>
      </c>
      <c r="G51" s="25">
        <v>14</v>
      </c>
      <c r="H51" s="32">
        <v>0.35709999999999997</v>
      </c>
      <c r="I51" s="25">
        <v>17</v>
      </c>
      <c r="J51" s="25">
        <v>27</v>
      </c>
      <c r="K51" s="32">
        <v>0.62960000000000005</v>
      </c>
      <c r="L51" s="25">
        <v>9</v>
      </c>
      <c r="M51" s="25">
        <v>15</v>
      </c>
      <c r="N51" s="32">
        <v>0.6</v>
      </c>
      <c r="O51" s="25">
        <v>7</v>
      </c>
      <c r="P51" s="25">
        <v>20</v>
      </c>
      <c r="Q51" s="32">
        <v>0.35</v>
      </c>
      <c r="R51" s="25">
        <v>38</v>
      </c>
      <c r="S51" s="251">
        <v>76</v>
      </c>
      <c r="T51" s="28">
        <v>0.5</v>
      </c>
      <c r="U51" s="38"/>
      <c r="V51" s="25">
        <v>2021</v>
      </c>
      <c r="W51" s="25" t="s">
        <v>63</v>
      </c>
      <c r="X51" s="97" t="s">
        <v>82</v>
      </c>
      <c r="Y51" s="255"/>
      <c r="Z51" s="255" t="s">
        <v>234</v>
      </c>
      <c r="AA51" s="255" t="s">
        <v>197</v>
      </c>
      <c r="AB51" s="255" t="s">
        <v>195</v>
      </c>
      <c r="AC51" s="25" t="s">
        <v>196</v>
      </c>
      <c r="AD51" s="38"/>
      <c r="AE51" s="38"/>
      <c r="AF51" s="38"/>
      <c r="AG51" s="38"/>
      <c r="AH51" s="38"/>
      <c r="AI51" s="38"/>
      <c r="AJ51" s="38"/>
    </row>
    <row r="52" spans="1:36" ht="15.6" customHeight="1" x14ac:dyDescent="0.25">
      <c r="A52" s="2"/>
      <c r="B52" s="25">
        <v>2022</v>
      </c>
      <c r="C52" s="25" t="s">
        <v>59</v>
      </c>
      <c r="D52" s="26" t="s">
        <v>82</v>
      </c>
      <c r="E52" s="72">
        <v>4</v>
      </c>
      <c r="F52" s="25">
        <v>2</v>
      </c>
      <c r="G52" s="25">
        <v>8</v>
      </c>
      <c r="H52" s="32">
        <v>0.25</v>
      </c>
      <c r="I52" s="25">
        <v>4</v>
      </c>
      <c r="J52" s="25">
        <v>6</v>
      </c>
      <c r="K52" s="32">
        <v>0.66669999999999996</v>
      </c>
      <c r="L52" s="25">
        <v>6</v>
      </c>
      <c r="M52" s="25">
        <v>8</v>
      </c>
      <c r="N52" s="32">
        <v>0.75</v>
      </c>
      <c r="O52" s="25">
        <v>6</v>
      </c>
      <c r="P52" s="25">
        <v>9</v>
      </c>
      <c r="Q52" s="32">
        <v>0.66669999999999996</v>
      </c>
      <c r="R52" s="25">
        <v>18</v>
      </c>
      <c r="S52" s="251">
        <v>31</v>
      </c>
      <c r="T52" s="28">
        <v>0.5806</v>
      </c>
      <c r="U52" s="38"/>
      <c r="V52" s="25">
        <v>2022</v>
      </c>
      <c r="W52" s="25" t="s">
        <v>59</v>
      </c>
      <c r="X52" s="26" t="s">
        <v>82</v>
      </c>
      <c r="Y52" s="255"/>
      <c r="Z52" s="255"/>
      <c r="AA52" s="255" t="s">
        <v>444</v>
      </c>
      <c r="AB52" s="255" t="s">
        <v>195</v>
      </c>
      <c r="AC52" s="25"/>
      <c r="AD52" s="38"/>
      <c r="AE52" s="38"/>
      <c r="AF52" s="38"/>
      <c r="AG52" s="38"/>
      <c r="AH52" s="38"/>
      <c r="AI52" s="38"/>
      <c r="AJ52" s="38"/>
    </row>
    <row r="53" spans="1:36" ht="15.6" customHeight="1" x14ac:dyDescent="0.25">
      <c r="A53" s="2"/>
      <c r="B53" s="25">
        <v>2023</v>
      </c>
      <c r="C53" s="25" t="s">
        <v>57</v>
      </c>
      <c r="D53" s="26" t="s">
        <v>82</v>
      </c>
      <c r="E53" s="18">
        <v>6</v>
      </c>
      <c r="F53" s="25">
        <v>0</v>
      </c>
      <c r="G53" s="25">
        <v>1</v>
      </c>
      <c r="H53" s="32">
        <v>0</v>
      </c>
      <c r="I53" s="25">
        <v>5</v>
      </c>
      <c r="J53" s="25">
        <v>6</v>
      </c>
      <c r="K53" s="32">
        <v>0.83329999999999993</v>
      </c>
      <c r="L53" s="25">
        <v>10</v>
      </c>
      <c r="M53" s="25">
        <v>20</v>
      </c>
      <c r="N53" s="32">
        <v>0.5</v>
      </c>
      <c r="O53" s="25">
        <v>3</v>
      </c>
      <c r="P53" s="25">
        <v>7</v>
      </c>
      <c r="Q53" s="32">
        <v>0.42859999999999998</v>
      </c>
      <c r="R53" s="25">
        <v>18</v>
      </c>
      <c r="S53" s="251">
        <v>34</v>
      </c>
      <c r="T53" s="32">
        <v>0.52939999999999998</v>
      </c>
      <c r="U53" s="30"/>
      <c r="V53" s="25">
        <v>2023</v>
      </c>
      <c r="W53" s="25" t="s">
        <v>57</v>
      </c>
      <c r="X53" s="26" t="s">
        <v>82</v>
      </c>
      <c r="Y53" s="255"/>
      <c r="Z53" s="255"/>
      <c r="AA53" s="255" t="s">
        <v>195</v>
      </c>
      <c r="AB53" s="255"/>
      <c r="AC53" s="25"/>
      <c r="AD53" s="38"/>
      <c r="AE53" s="38"/>
      <c r="AF53" s="38"/>
      <c r="AG53" s="38"/>
      <c r="AH53" s="38"/>
      <c r="AI53" s="38"/>
      <c r="AJ53" s="38"/>
    </row>
    <row r="54" spans="1:36" ht="15.6" customHeight="1" x14ac:dyDescent="0.25">
      <c r="A54" s="2"/>
      <c r="B54" s="16" t="s">
        <v>7</v>
      </c>
      <c r="C54" s="17"/>
      <c r="D54" s="15"/>
      <c r="E54" s="18">
        <f t="shared" ref="E54" si="0">SUM(E30:E53)</f>
        <v>148</v>
      </c>
      <c r="F54" s="18">
        <f>SUM(F32:F53)</f>
        <v>54</v>
      </c>
      <c r="G54" s="18">
        <f>SUM(G32:G53)</f>
        <v>142</v>
      </c>
      <c r="H54" s="252">
        <f>PRODUCT(F54/G54)</f>
        <v>0.38028169014084506</v>
      </c>
      <c r="I54" s="18">
        <f>SUM(I32:I53)</f>
        <v>169</v>
      </c>
      <c r="J54" s="18">
        <f>SUM(J32:J53)</f>
        <v>262</v>
      </c>
      <c r="K54" s="252">
        <f>PRODUCT(I54/J54)</f>
        <v>0.64503816793893132</v>
      </c>
      <c r="L54" s="18">
        <f>SUM(L32:L53)</f>
        <v>217</v>
      </c>
      <c r="M54" s="18">
        <f>SUM(M32:M53)</f>
        <v>358</v>
      </c>
      <c r="N54" s="252">
        <f>PRODUCT(L54/M54)</f>
        <v>0.6061452513966481</v>
      </c>
      <c r="O54" s="18">
        <f>SUM(O32:O53)</f>
        <v>105</v>
      </c>
      <c r="P54" s="18">
        <f>SUM(P32:P53)</f>
        <v>233</v>
      </c>
      <c r="Q54" s="252">
        <f>PRODUCT(O54/P54)</f>
        <v>0.45064377682403434</v>
      </c>
      <c r="R54" s="18">
        <f>SUM(R32:R53)</f>
        <v>545</v>
      </c>
      <c r="S54" s="18">
        <f>SUM(S32:S53)</f>
        <v>995</v>
      </c>
      <c r="T54" s="252">
        <f>PRODUCT(R54/S54)</f>
        <v>0.54773869346733672</v>
      </c>
      <c r="U54" s="38"/>
      <c r="V54" s="17"/>
      <c r="W54" s="14"/>
      <c r="X54" s="53"/>
      <c r="Y54" s="14"/>
      <c r="Z54" s="14"/>
      <c r="AA54" s="14"/>
      <c r="AB54" s="14"/>
      <c r="AC54" s="15"/>
      <c r="AD54" s="38"/>
      <c r="AE54" s="38"/>
      <c r="AF54" s="38"/>
      <c r="AG54" s="38"/>
      <c r="AH54" s="38"/>
      <c r="AI54" s="38"/>
      <c r="AJ54" s="38"/>
    </row>
    <row r="55" spans="1:36" ht="15.6" customHeight="1" x14ac:dyDescent="0.25">
      <c r="A55" s="2"/>
      <c r="B55" s="38"/>
      <c r="C55" s="38"/>
      <c r="D55" s="38"/>
      <c r="E55" s="30"/>
      <c r="F55" s="38"/>
      <c r="G55" s="38"/>
      <c r="H55" s="253"/>
      <c r="I55" s="38"/>
      <c r="J55" s="38"/>
      <c r="K55" s="254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262"/>
      <c r="AE55" s="38"/>
      <c r="AF55" s="38"/>
      <c r="AG55" s="38"/>
      <c r="AH55" s="38"/>
      <c r="AI55" s="38"/>
      <c r="AJ55" s="38"/>
    </row>
    <row r="56" spans="1:36" ht="15.6" customHeight="1" x14ac:dyDescent="0.25">
      <c r="A56" s="2"/>
      <c r="B56" s="10" t="s">
        <v>446</v>
      </c>
      <c r="C56" s="11"/>
      <c r="D56" s="12"/>
      <c r="E56" s="11"/>
      <c r="F56" s="186"/>
      <c r="G56" s="67"/>
      <c r="H56" s="11"/>
      <c r="I56" s="186"/>
      <c r="J56" s="67"/>
      <c r="K56" s="11"/>
      <c r="L56" s="186"/>
      <c r="M56" s="67"/>
      <c r="N56" s="11"/>
      <c r="O56" s="186"/>
      <c r="P56" s="67"/>
      <c r="Q56" s="11"/>
      <c r="R56" s="186"/>
      <c r="S56" s="67"/>
      <c r="T56" s="27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</row>
    <row r="57" spans="1:36" ht="15.6" customHeight="1" x14ac:dyDescent="0.25">
      <c r="A57" s="2"/>
      <c r="B57" s="17"/>
      <c r="C57" s="14"/>
      <c r="D57" s="54"/>
      <c r="E57" s="220"/>
      <c r="F57" s="246"/>
      <c r="G57" s="220" t="s">
        <v>17</v>
      </c>
      <c r="H57" s="247"/>
      <c r="I57" s="246"/>
      <c r="J57" s="220" t="s">
        <v>18</v>
      </c>
      <c r="K57" s="248"/>
      <c r="L57" s="246"/>
      <c r="M57" s="220" t="s">
        <v>19</v>
      </c>
      <c r="N57" s="219"/>
      <c r="O57" s="246"/>
      <c r="P57" s="220" t="s">
        <v>20</v>
      </c>
      <c r="Q57" s="219"/>
      <c r="R57" s="246"/>
      <c r="S57" s="220" t="s">
        <v>7</v>
      </c>
      <c r="T57" s="219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</row>
    <row r="58" spans="1:36" ht="15.6" customHeight="1" x14ac:dyDescent="0.25">
      <c r="A58" s="2"/>
      <c r="B58" s="22"/>
      <c r="C58" s="14"/>
      <c r="D58" s="54"/>
      <c r="E58" s="14" t="s">
        <v>3</v>
      </c>
      <c r="F58" s="17" t="s">
        <v>16</v>
      </c>
      <c r="G58" s="14" t="s">
        <v>442</v>
      </c>
      <c r="H58" s="93" t="s">
        <v>443</v>
      </c>
      <c r="I58" s="17" t="s">
        <v>16</v>
      </c>
      <c r="J58" s="14" t="s">
        <v>442</v>
      </c>
      <c r="K58" s="93" t="s">
        <v>443</v>
      </c>
      <c r="L58" s="17" t="s">
        <v>16</v>
      </c>
      <c r="M58" s="14" t="s">
        <v>442</v>
      </c>
      <c r="N58" s="93" t="s">
        <v>443</v>
      </c>
      <c r="O58" s="17" t="s">
        <v>16</v>
      </c>
      <c r="P58" s="14" t="s">
        <v>442</v>
      </c>
      <c r="Q58" s="93" t="s">
        <v>443</v>
      </c>
      <c r="R58" s="17" t="s">
        <v>16</v>
      </c>
      <c r="S58" s="14" t="s">
        <v>442</v>
      </c>
      <c r="T58" s="93" t="s">
        <v>443</v>
      </c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</row>
    <row r="59" spans="1:36" ht="15.6" customHeight="1" x14ac:dyDescent="0.25">
      <c r="A59" s="2"/>
      <c r="B59" s="16" t="s">
        <v>447</v>
      </c>
      <c r="C59" s="17"/>
      <c r="D59" s="15"/>
      <c r="E59" s="15">
        <f t="shared" ref="E59:T59" si="1">PRODUCT(E27)</f>
        <v>550</v>
      </c>
      <c r="F59" s="18">
        <f t="shared" si="1"/>
        <v>246</v>
      </c>
      <c r="G59" s="18">
        <f t="shared" si="1"/>
        <v>444</v>
      </c>
      <c r="H59" s="252">
        <f t="shared" si="1"/>
        <v>0.55405405405405406</v>
      </c>
      <c r="I59" s="18">
        <f t="shared" si="1"/>
        <v>611</v>
      </c>
      <c r="J59" s="18">
        <f t="shared" si="1"/>
        <v>1028</v>
      </c>
      <c r="K59" s="252">
        <f t="shared" si="1"/>
        <v>0.5943579766536965</v>
      </c>
      <c r="L59" s="18">
        <f t="shared" si="1"/>
        <v>957</v>
      </c>
      <c r="M59" s="18">
        <f t="shared" si="1"/>
        <v>1339</v>
      </c>
      <c r="N59" s="252">
        <f t="shared" si="1"/>
        <v>0.71471247199402543</v>
      </c>
      <c r="O59" s="18">
        <f t="shared" si="1"/>
        <v>524</v>
      </c>
      <c r="P59" s="18">
        <f t="shared" si="1"/>
        <v>893</v>
      </c>
      <c r="Q59" s="252">
        <f t="shared" si="1"/>
        <v>0.58678611422172455</v>
      </c>
      <c r="R59" s="18">
        <f t="shared" si="1"/>
        <v>2334</v>
      </c>
      <c r="S59" s="18">
        <f t="shared" si="1"/>
        <v>3700</v>
      </c>
      <c r="T59" s="252">
        <f t="shared" si="1"/>
        <v>0.629</v>
      </c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</row>
    <row r="60" spans="1:36" ht="15.6" customHeight="1" x14ac:dyDescent="0.25">
      <c r="A60" s="2"/>
      <c r="B60" s="16" t="s">
        <v>448</v>
      </c>
      <c r="C60" s="17"/>
      <c r="D60" s="15"/>
      <c r="E60" s="15">
        <f>PRODUCT(E54)</f>
        <v>148</v>
      </c>
      <c r="F60" s="18">
        <f t="shared" ref="F60:T60" si="2">PRODUCT(F54)</f>
        <v>54</v>
      </c>
      <c r="G60" s="18">
        <f t="shared" si="2"/>
        <v>142</v>
      </c>
      <c r="H60" s="252">
        <f t="shared" si="2"/>
        <v>0.38028169014084506</v>
      </c>
      <c r="I60" s="18">
        <f t="shared" si="2"/>
        <v>169</v>
      </c>
      <c r="J60" s="18">
        <f t="shared" si="2"/>
        <v>262</v>
      </c>
      <c r="K60" s="252">
        <f t="shared" si="2"/>
        <v>0.64503816793893132</v>
      </c>
      <c r="L60" s="18">
        <f t="shared" si="2"/>
        <v>217</v>
      </c>
      <c r="M60" s="18">
        <f t="shared" si="2"/>
        <v>358</v>
      </c>
      <c r="N60" s="252">
        <f t="shared" si="2"/>
        <v>0.6061452513966481</v>
      </c>
      <c r="O60" s="18">
        <f t="shared" si="2"/>
        <v>105</v>
      </c>
      <c r="P60" s="18">
        <f t="shared" si="2"/>
        <v>233</v>
      </c>
      <c r="Q60" s="252">
        <f t="shared" si="2"/>
        <v>0.45064377682403434</v>
      </c>
      <c r="R60" s="18">
        <f t="shared" si="2"/>
        <v>545</v>
      </c>
      <c r="S60" s="18">
        <f t="shared" si="2"/>
        <v>995</v>
      </c>
      <c r="T60" s="252">
        <f t="shared" si="2"/>
        <v>0.54773869346733672</v>
      </c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</row>
    <row r="61" spans="1:36" ht="15.6" customHeight="1" x14ac:dyDescent="0.25">
      <c r="A61" s="2"/>
      <c r="B61" s="38"/>
      <c r="C61" s="38"/>
      <c r="D61" s="38"/>
      <c r="E61" s="30"/>
      <c r="F61" s="38"/>
      <c r="G61" s="38"/>
      <c r="H61" s="253"/>
      <c r="I61" s="38"/>
      <c r="J61" s="38"/>
      <c r="K61" s="254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</row>
    <row r="62" spans="1:36" ht="15.6" customHeight="1" x14ac:dyDescent="0.25">
      <c r="A62" s="2"/>
      <c r="B62" s="38"/>
      <c r="C62" s="38"/>
      <c r="D62" s="38"/>
      <c r="E62" s="30"/>
      <c r="F62" s="38"/>
      <c r="G62" s="38"/>
      <c r="H62" s="253"/>
      <c r="I62" s="38"/>
      <c r="J62" s="38"/>
      <c r="K62" s="254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</row>
    <row r="63" spans="1:36" ht="15.6" customHeight="1" x14ac:dyDescent="0.25">
      <c r="A63" s="2"/>
      <c r="B63" s="38"/>
      <c r="C63" s="38"/>
      <c r="D63" s="38"/>
      <c r="E63" s="30"/>
      <c r="F63" s="38"/>
      <c r="G63" s="38"/>
      <c r="H63" s="253"/>
      <c r="I63" s="38"/>
      <c r="J63" s="38"/>
      <c r="K63" s="254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</row>
    <row r="64" spans="1:36" ht="15.6" customHeight="1" x14ac:dyDescent="0.25">
      <c r="A64" s="2"/>
      <c r="B64" s="38"/>
      <c r="C64" s="38"/>
      <c r="D64" s="38"/>
      <c r="E64" s="30"/>
      <c r="F64" s="38"/>
      <c r="G64" s="38"/>
      <c r="H64" s="253"/>
      <c r="I64" s="38"/>
      <c r="J64" s="38"/>
      <c r="K64" s="254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</row>
    <row r="65" spans="1:36" ht="15.6" customHeight="1" x14ac:dyDescent="0.25">
      <c r="A65" s="2"/>
      <c r="B65" s="38"/>
      <c r="C65" s="38"/>
      <c r="D65" s="38"/>
      <c r="E65" s="30"/>
      <c r="F65" s="38"/>
      <c r="G65" s="38"/>
      <c r="H65" s="253"/>
      <c r="I65" s="38"/>
      <c r="J65" s="38"/>
      <c r="K65" s="254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</row>
    <row r="66" spans="1:36" ht="15.6" customHeight="1" x14ac:dyDescent="0.25">
      <c r="A66" s="2"/>
      <c r="B66" s="38"/>
      <c r="C66" s="38"/>
      <c r="D66" s="38"/>
      <c r="E66" s="30"/>
      <c r="F66" s="38"/>
      <c r="G66" s="38"/>
      <c r="H66" s="253"/>
      <c r="I66" s="38"/>
      <c r="J66" s="38"/>
      <c r="K66" s="254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</row>
    <row r="67" spans="1:36" ht="15.6" customHeight="1" x14ac:dyDescent="0.25">
      <c r="A67" s="2"/>
      <c r="B67" s="38"/>
      <c r="C67" s="38"/>
      <c r="D67" s="38"/>
      <c r="E67" s="30"/>
      <c r="F67" s="38"/>
      <c r="G67" s="38"/>
      <c r="H67" s="253"/>
      <c r="I67" s="38"/>
      <c r="J67" s="38"/>
      <c r="K67" s="254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</row>
    <row r="68" spans="1:36" ht="15.6" customHeight="1" x14ac:dyDescent="0.25">
      <c r="A68" s="2"/>
      <c r="B68" s="38"/>
      <c r="C68" s="38"/>
      <c r="D68" s="38"/>
      <c r="E68" s="30"/>
      <c r="F68" s="38"/>
      <c r="G68" s="38"/>
      <c r="H68" s="253"/>
      <c r="I68" s="38"/>
      <c r="J68" s="38"/>
      <c r="K68" s="254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</row>
    <row r="69" spans="1:36" ht="15.6" customHeight="1" x14ac:dyDescent="0.25">
      <c r="A69" s="2"/>
      <c r="B69" s="38"/>
      <c r="C69" s="38"/>
      <c r="D69" s="38"/>
      <c r="E69" s="30"/>
      <c r="F69" s="38"/>
      <c r="G69" s="38"/>
      <c r="H69" s="253"/>
      <c r="I69" s="38"/>
      <c r="J69" s="38"/>
      <c r="K69" s="254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</row>
    <row r="70" spans="1:36" ht="15.6" customHeight="1" x14ac:dyDescent="0.25">
      <c r="A70" s="2"/>
      <c r="B70" s="38"/>
      <c r="C70" s="38"/>
      <c r="D70" s="38"/>
      <c r="E70" s="30"/>
      <c r="F70" s="38"/>
      <c r="G70" s="38"/>
      <c r="H70" s="253"/>
      <c r="I70" s="38"/>
      <c r="J70" s="38"/>
      <c r="K70" s="254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</row>
    <row r="71" spans="1:36" ht="15.6" customHeight="1" x14ac:dyDescent="0.25">
      <c r="A71" s="2"/>
      <c r="B71" s="38"/>
      <c r="C71" s="38"/>
      <c r="D71" s="38"/>
      <c r="E71" s="30"/>
      <c r="F71" s="38"/>
      <c r="G71" s="38"/>
      <c r="H71" s="253"/>
      <c r="I71" s="38"/>
      <c r="J71" s="38"/>
      <c r="K71" s="254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</row>
    <row r="72" spans="1:36" ht="15.6" customHeight="1" x14ac:dyDescent="0.25">
      <c r="A72" s="2"/>
      <c r="B72" s="38"/>
      <c r="C72" s="38"/>
      <c r="D72" s="38"/>
      <c r="E72" s="30"/>
      <c r="F72" s="38"/>
      <c r="G72" s="38"/>
      <c r="H72" s="253"/>
      <c r="I72" s="38"/>
      <c r="J72" s="38"/>
      <c r="K72" s="254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</row>
    <row r="73" spans="1:36" ht="15.6" customHeight="1" x14ac:dyDescent="0.25">
      <c r="A73" s="2"/>
      <c r="B73" s="38"/>
      <c r="C73" s="38"/>
      <c r="D73" s="38"/>
      <c r="E73" s="30"/>
      <c r="F73" s="38"/>
      <c r="G73" s="38"/>
      <c r="H73" s="253"/>
      <c r="I73" s="38"/>
      <c r="J73" s="38"/>
      <c r="K73" s="254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</row>
    <row r="74" spans="1:36" ht="15.6" customHeight="1" x14ac:dyDescent="0.25">
      <c r="A74" s="2"/>
      <c r="B74" s="38"/>
      <c r="C74" s="38"/>
      <c r="D74" s="38"/>
      <c r="E74" s="30"/>
      <c r="F74" s="38"/>
      <c r="G74" s="38"/>
      <c r="H74" s="253"/>
      <c r="I74" s="38"/>
      <c r="J74" s="38"/>
      <c r="K74" s="254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</row>
    <row r="75" spans="1:36" ht="15.6" customHeight="1" x14ac:dyDescent="0.25">
      <c r="A75" s="2"/>
      <c r="B75" s="38"/>
      <c r="C75" s="38"/>
      <c r="D75" s="38"/>
      <c r="E75" s="30"/>
      <c r="F75" s="38"/>
      <c r="G75" s="38"/>
      <c r="H75" s="253"/>
      <c r="I75" s="38"/>
      <c r="J75" s="38"/>
      <c r="K75" s="254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</row>
    <row r="76" spans="1:36" ht="15.6" customHeight="1" x14ac:dyDescent="0.25">
      <c r="A76" s="2"/>
      <c r="B76" s="38"/>
      <c r="C76" s="38"/>
      <c r="D76" s="38"/>
      <c r="E76" s="30"/>
      <c r="F76" s="38"/>
      <c r="G76" s="38"/>
      <c r="H76" s="253"/>
      <c r="I76" s="38"/>
      <c r="J76" s="38"/>
      <c r="K76" s="254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</row>
    <row r="77" spans="1:36" ht="15.6" customHeight="1" x14ac:dyDescent="0.25">
      <c r="A77" s="2"/>
      <c r="B77" s="38"/>
      <c r="C77" s="38"/>
      <c r="D77" s="38"/>
      <c r="E77" s="30"/>
      <c r="F77" s="38"/>
      <c r="G77" s="38"/>
      <c r="H77" s="253"/>
      <c r="I77" s="38"/>
      <c r="J77" s="38"/>
      <c r="K77" s="254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</row>
    <row r="78" spans="1:36" ht="15.6" customHeight="1" x14ac:dyDescent="0.25">
      <c r="A78" s="2"/>
      <c r="B78" s="38"/>
      <c r="C78" s="38"/>
      <c r="D78" s="38"/>
      <c r="E78" s="30"/>
      <c r="F78" s="38"/>
      <c r="G78" s="38"/>
      <c r="H78" s="253"/>
      <c r="I78" s="38"/>
      <c r="J78" s="38"/>
      <c r="K78" s="254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</row>
    <row r="79" spans="1:36" ht="15.6" customHeight="1" x14ac:dyDescent="0.25">
      <c r="A79" s="2"/>
      <c r="B79" s="38"/>
      <c r="C79" s="38"/>
      <c r="D79" s="38"/>
      <c r="E79" s="30"/>
      <c r="F79" s="38"/>
      <c r="G79" s="38"/>
      <c r="H79" s="253"/>
      <c r="I79" s="38"/>
      <c r="J79" s="38"/>
      <c r="K79" s="254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</row>
    <row r="80" spans="1:36" ht="15.6" customHeight="1" x14ac:dyDescent="0.25">
      <c r="A80" s="2"/>
      <c r="B80" s="38"/>
      <c r="C80" s="38"/>
      <c r="D80" s="38"/>
      <c r="E80" s="30"/>
      <c r="F80" s="38"/>
      <c r="G80" s="38"/>
      <c r="H80" s="253"/>
      <c r="I80" s="38"/>
      <c r="J80" s="38"/>
      <c r="K80" s="254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</row>
    <row r="81" spans="1:36" ht="15.6" customHeight="1" x14ac:dyDescent="0.25">
      <c r="A81" s="2"/>
      <c r="B81" s="38"/>
      <c r="C81" s="38"/>
      <c r="D81" s="38"/>
      <c r="E81" s="30"/>
      <c r="F81" s="38"/>
      <c r="G81" s="38"/>
      <c r="H81" s="253"/>
      <c r="I81" s="38"/>
      <c r="J81" s="38"/>
      <c r="K81" s="254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</row>
    <row r="82" spans="1:36" s="9" customFormat="1" ht="15.6" customHeight="1" x14ac:dyDescent="0.25">
      <c r="A82" s="23"/>
      <c r="B82" s="38"/>
      <c r="C82" s="38"/>
      <c r="D82" s="38"/>
      <c r="E82" s="30"/>
      <c r="F82" s="38"/>
      <c r="G82" s="38"/>
      <c r="H82" s="253"/>
      <c r="I82" s="38"/>
      <c r="J82" s="38"/>
      <c r="K82" s="254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</row>
    <row r="83" spans="1:36" s="9" customFormat="1" ht="15.6" customHeight="1" x14ac:dyDescent="0.25">
      <c r="A83" s="23"/>
      <c r="B83" s="38"/>
      <c r="C83" s="38"/>
      <c r="D83" s="38"/>
      <c r="E83" s="30"/>
      <c r="F83" s="38"/>
      <c r="G83" s="38"/>
      <c r="H83" s="253"/>
      <c r="I83" s="38"/>
      <c r="J83" s="38"/>
      <c r="K83" s="254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 ht="15.6" customHeight="1" x14ac:dyDescent="0.25">
      <c r="A84" s="2"/>
      <c r="B84" s="38"/>
      <c r="C84" s="38"/>
      <c r="D84" s="38"/>
      <c r="E84" s="30"/>
      <c r="F84" s="38"/>
      <c r="G84" s="38"/>
      <c r="H84" s="253"/>
      <c r="I84" s="38"/>
      <c r="J84" s="38"/>
      <c r="K84" s="254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ht="15.6" customHeight="1" x14ac:dyDescent="0.25">
      <c r="A85" s="2"/>
      <c r="B85" s="38"/>
      <c r="C85" s="38"/>
      <c r="D85" s="38"/>
      <c r="E85" s="30"/>
      <c r="F85" s="38"/>
      <c r="G85" s="38"/>
      <c r="H85" s="253"/>
      <c r="I85" s="38"/>
      <c r="J85" s="38"/>
      <c r="K85" s="254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</row>
    <row r="86" spans="1:36" ht="15.6" customHeight="1" x14ac:dyDescent="0.25">
      <c r="A86" s="2"/>
      <c r="B86" s="38"/>
      <c r="C86" s="38"/>
      <c r="D86" s="38"/>
      <c r="E86" s="30"/>
      <c r="F86" s="38"/>
      <c r="G86" s="38"/>
      <c r="H86" s="253"/>
      <c r="I86" s="38"/>
      <c r="J86" s="38"/>
      <c r="K86" s="254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</row>
    <row r="87" spans="1:36" ht="15.6" customHeight="1" x14ac:dyDescent="0.25">
      <c r="A87" s="2"/>
      <c r="B87" s="38"/>
      <c r="C87" s="38"/>
      <c r="D87" s="38"/>
      <c r="E87" s="30"/>
      <c r="F87" s="38"/>
      <c r="G87" s="38"/>
      <c r="H87" s="253"/>
      <c r="I87" s="38"/>
      <c r="J87" s="38"/>
      <c r="K87" s="254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</row>
    <row r="88" spans="1:36" ht="15.6" customHeight="1" x14ac:dyDescent="0.25">
      <c r="A88" s="2"/>
      <c r="B88" s="38"/>
      <c r="C88" s="38"/>
      <c r="D88" s="38"/>
      <c r="E88" s="30"/>
      <c r="F88" s="38"/>
      <c r="G88" s="38"/>
      <c r="H88" s="253"/>
      <c r="I88" s="38"/>
      <c r="J88" s="38"/>
      <c r="K88" s="254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</row>
    <row r="89" spans="1:36" ht="15.6" customHeight="1" x14ac:dyDescent="0.25">
      <c r="A89" s="2"/>
      <c r="B89" s="38"/>
      <c r="C89" s="38"/>
      <c r="D89" s="38"/>
      <c r="E89" s="30"/>
      <c r="F89" s="38"/>
      <c r="G89" s="38"/>
      <c r="H89" s="253"/>
      <c r="I89" s="38"/>
      <c r="J89" s="38"/>
      <c r="K89" s="254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</row>
    <row r="90" spans="1:36" ht="15.6" customHeight="1" x14ac:dyDescent="0.25">
      <c r="A90" s="2"/>
      <c r="B90" s="38"/>
      <c r="C90" s="38"/>
      <c r="D90" s="38"/>
      <c r="E90" s="30"/>
      <c r="F90" s="38"/>
      <c r="G90" s="38"/>
      <c r="H90" s="253"/>
      <c r="I90" s="38"/>
      <c r="J90" s="38"/>
      <c r="K90" s="254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</row>
    <row r="91" spans="1:36" ht="15.6" customHeight="1" x14ac:dyDescent="0.25">
      <c r="A91" s="2"/>
      <c r="B91" s="38"/>
      <c r="C91" s="38"/>
      <c r="D91" s="38"/>
      <c r="E91" s="30"/>
      <c r="F91" s="38"/>
      <c r="G91" s="38"/>
      <c r="H91" s="253"/>
      <c r="I91" s="38"/>
      <c r="J91" s="38"/>
      <c r="K91" s="254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</row>
    <row r="92" spans="1:36" ht="15.6" customHeight="1" x14ac:dyDescent="0.25">
      <c r="A92" s="2"/>
      <c r="B92" s="38"/>
      <c r="C92" s="38"/>
      <c r="D92" s="38"/>
      <c r="E92" s="30"/>
      <c r="F92" s="38"/>
      <c r="G92" s="38"/>
      <c r="H92" s="253"/>
      <c r="I92" s="38"/>
      <c r="J92" s="38"/>
      <c r="K92" s="254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</row>
    <row r="93" spans="1:36" ht="15.6" customHeight="1" x14ac:dyDescent="0.25">
      <c r="A93" s="2"/>
      <c r="B93" s="38"/>
      <c r="C93" s="38"/>
      <c r="D93" s="38"/>
      <c r="E93" s="30"/>
      <c r="F93" s="38"/>
      <c r="G93" s="38"/>
      <c r="H93" s="253"/>
      <c r="I93" s="38"/>
      <c r="J93" s="38"/>
      <c r="K93" s="254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</row>
    <row r="94" spans="1:36" ht="15.6" customHeight="1" x14ac:dyDescent="0.25">
      <c r="A94" s="2"/>
      <c r="B94" s="38"/>
      <c r="C94" s="38"/>
      <c r="D94" s="38"/>
      <c r="E94" s="30"/>
      <c r="F94" s="38"/>
      <c r="G94" s="38"/>
      <c r="H94" s="253"/>
      <c r="I94" s="38"/>
      <c r="J94" s="38"/>
      <c r="K94" s="254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</row>
    <row r="95" spans="1:36" ht="15.6" customHeight="1" x14ac:dyDescent="0.25">
      <c r="A95" s="2"/>
      <c r="B95" s="38"/>
      <c r="C95" s="38"/>
      <c r="D95" s="38"/>
      <c r="E95" s="30"/>
      <c r="F95" s="38"/>
      <c r="G95" s="38"/>
      <c r="H95" s="253"/>
      <c r="I95" s="38"/>
      <c r="J95" s="38"/>
      <c r="K95" s="254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</row>
    <row r="96" spans="1:36" ht="15.6" customHeight="1" x14ac:dyDescent="0.25">
      <c r="A96" s="2"/>
      <c r="B96" s="38"/>
      <c r="C96" s="38"/>
      <c r="D96" s="38"/>
      <c r="E96" s="30"/>
      <c r="F96" s="38"/>
      <c r="G96" s="38"/>
      <c r="H96" s="253"/>
      <c r="I96" s="38"/>
      <c r="J96" s="38"/>
      <c r="K96" s="254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</row>
    <row r="97" spans="1:36" ht="15.6" customHeight="1" x14ac:dyDescent="0.25">
      <c r="A97" s="2"/>
      <c r="B97" s="38"/>
      <c r="C97" s="38"/>
      <c r="D97" s="38"/>
      <c r="E97" s="30"/>
      <c r="F97" s="38"/>
      <c r="G97" s="38"/>
      <c r="H97" s="253"/>
      <c r="I97" s="38"/>
      <c r="J97" s="38"/>
      <c r="K97" s="254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</row>
    <row r="98" spans="1:36" ht="15.6" customHeight="1" x14ac:dyDescent="0.25">
      <c r="A98" s="2"/>
      <c r="B98" s="38"/>
      <c r="C98" s="38"/>
      <c r="D98" s="38"/>
      <c r="E98" s="30"/>
      <c r="F98" s="38"/>
      <c r="G98" s="38"/>
      <c r="H98" s="253"/>
      <c r="I98" s="38"/>
      <c r="J98" s="38"/>
      <c r="K98" s="254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</row>
    <row r="99" spans="1:36" ht="15.6" customHeight="1" x14ac:dyDescent="0.25">
      <c r="A99" s="2"/>
      <c r="B99" s="38"/>
      <c r="C99" s="38"/>
      <c r="D99" s="38"/>
      <c r="E99" s="30"/>
      <c r="F99" s="38"/>
      <c r="G99" s="38"/>
      <c r="H99" s="253"/>
      <c r="I99" s="38"/>
      <c r="J99" s="38"/>
      <c r="K99" s="254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</row>
    <row r="100" spans="1:36" ht="15.6" customHeight="1" x14ac:dyDescent="0.25">
      <c r="A100" s="2"/>
      <c r="B100" s="38"/>
      <c r="C100" s="38"/>
      <c r="D100" s="38"/>
      <c r="E100" s="30"/>
      <c r="F100" s="38"/>
      <c r="G100" s="38"/>
      <c r="H100" s="253"/>
      <c r="I100" s="38"/>
      <c r="J100" s="38"/>
      <c r="K100" s="254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</row>
    <row r="101" spans="1:36" ht="15.6" customHeight="1" x14ac:dyDescent="0.25">
      <c r="A101" s="2"/>
      <c r="B101" s="38"/>
      <c r="C101" s="38"/>
      <c r="D101" s="38"/>
      <c r="E101" s="30"/>
      <c r="F101" s="38"/>
      <c r="G101" s="38"/>
      <c r="H101" s="253"/>
      <c r="I101" s="38"/>
      <c r="J101" s="38"/>
      <c r="K101" s="254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</row>
    <row r="102" spans="1:36" ht="15.6" customHeight="1" x14ac:dyDescent="0.25">
      <c r="A102" s="2"/>
      <c r="B102" s="38"/>
      <c r="C102" s="38"/>
      <c r="D102" s="38"/>
      <c r="E102" s="30"/>
      <c r="F102" s="38"/>
      <c r="G102" s="38"/>
      <c r="H102" s="253"/>
      <c r="I102" s="38"/>
      <c r="J102" s="38"/>
      <c r="K102" s="254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</row>
    <row r="103" spans="1:36" ht="15.6" customHeight="1" x14ac:dyDescent="0.25">
      <c r="A103" s="2"/>
      <c r="B103" s="38"/>
      <c r="C103" s="38"/>
      <c r="D103" s="38"/>
      <c r="E103" s="30"/>
      <c r="F103" s="38"/>
      <c r="G103" s="38"/>
      <c r="H103" s="253"/>
      <c r="I103" s="38"/>
      <c r="J103" s="38"/>
      <c r="K103" s="254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</row>
    <row r="104" spans="1:36" ht="15.6" customHeight="1" x14ac:dyDescent="0.25">
      <c r="A104" s="2"/>
      <c r="B104" s="38"/>
      <c r="C104" s="38"/>
      <c r="D104" s="38"/>
      <c r="E104" s="30"/>
      <c r="F104" s="38"/>
      <c r="G104" s="38"/>
      <c r="H104" s="253"/>
      <c r="I104" s="38"/>
      <c r="J104" s="38"/>
      <c r="K104" s="254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</row>
    <row r="105" spans="1:36" ht="15.6" customHeight="1" x14ac:dyDescent="0.25">
      <c r="A105" s="2"/>
      <c r="B105" s="38"/>
      <c r="C105" s="38"/>
      <c r="D105" s="38"/>
      <c r="E105" s="30"/>
      <c r="F105" s="38"/>
      <c r="G105" s="38"/>
      <c r="H105" s="253"/>
      <c r="I105" s="38"/>
      <c r="J105" s="38"/>
      <c r="K105" s="254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</row>
    <row r="106" spans="1:36" s="9" customFormat="1" ht="15.6" customHeight="1" x14ac:dyDescent="0.25">
      <c r="A106" s="23"/>
      <c r="B106" s="38"/>
      <c r="C106" s="38"/>
      <c r="D106" s="38"/>
      <c r="E106" s="30"/>
      <c r="F106" s="38"/>
      <c r="G106" s="38"/>
      <c r="H106" s="253"/>
      <c r="I106" s="38"/>
      <c r="J106" s="38"/>
      <c r="K106" s="254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</row>
    <row r="107" spans="1:36" s="9" customFormat="1" ht="15.6" customHeight="1" x14ac:dyDescent="0.25">
      <c r="A107" s="23"/>
      <c r="B107" s="38"/>
      <c r="C107" s="38"/>
      <c r="D107" s="38"/>
      <c r="E107" s="30"/>
      <c r="F107" s="38"/>
      <c r="G107" s="38"/>
      <c r="H107" s="253"/>
      <c r="I107" s="38"/>
      <c r="J107" s="38"/>
      <c r="K107" s="254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</row>
    <row r="108" spans="1:36" s="9" customFormat="1" ht="15.6" customHeight="1" x14ac:dyDescent="0.25">
      <c r="A108" s="23"/>
      <c r="B108" s="38"/>
      <c r="C108" s="38"/>
      <c r="D108" s="38"/>
      <c r="E108" s="30"/>
      <c r="F108" s="38"/>
      <c r="G108" s="38"/>
      <c r="H108" s="253"/>
      <c r="I108" s="38"/>
      <c r="J108" s="38"/>
      <c r="K108" s="254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</row>
    <row r="109" spans="1:36" s="9" customFormat="1" ht="15.6" customHeight="1" x14ac:dyDescent="0.25">
      <c r="A109" s="23"/>
      <c r="B109" s="38"/>
      <c r="C109" s="38"/>
      <c r="D109" s="38"/>
      <c r="E109" s="30"/>
      <c r="F109" s="38"/>
      <c r="G109" s="38"/>
      <c r="H109" s="253"/>
      <c r="I109" s="38"/>
      <c r="J109" s="38"/>
      <c r="K109" s="254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</row>
    <row r="110" spans="1:36" s="9" customFormat="1" ht="15.6" customHeight="1" x14ac:dyDescent="0.25">
      <c r="A110" s="23"/>
      <c r="B110" s="38"/>
      <c r="C110" s="38"/>
      <c r="D110" s="38"/>
      <c r="E110" s="30"/>
      <c r="F110" s="38"/>
      <c r="G110" s="38"/>
      <c r="H110" s="253"/>
      <c r="I110" s="38"/>
      <c r="J110" s="38"/>
      <c r="K110" s="254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</row>
    <row r="111" spans="1:36" s="9" customFormat="1" ht="15.6" customHeight="1" x14ac:dyDescent="0.25">
      <c r="A111" s="23"/>
      <c r="B111" s="38"/>
      <c r="C111" s="38"/>
      <c r="D111" s="38"/>
      <c r="E111" s="30"/>
      <c r="F111" s="38"/>
      <c r="G111" s="38"/>
      <c r="H111" s="253"/>
      <c r="I111" s="38"/>
      <c r="J111" s="38"/>
      <c r="K111" s="254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</row>
    <row r="112" spans="1:36" s="9" customFormat="1" ht="15.6" customHeight="1" x14ac:dyDescent="0.25">
      <c r="A112" s="23"/>
      <c r="B112" s="38"/>
      <c r="C112" s="38"/>
      <c r="D112" s="38"/>
      <c r="E112" s="30"/>
      <c r="F112" s="38"/>
      <c r="G112" s="38"/>
      <c r="H112" s="253"/>
      <c r="I112" s="38"/>
      <c r="J112" s="38"/>
      <c r="K112" s="254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</row>
    <row r="113" spans="1:36" s="9" customFormat="1" ht="15.6" customHeight="1" x14ac:dyDescent="0.25">
      <c r="A113" s="23"/>
      <c r="B113" s="38"/>
      <c r="C113" s="38"/>
      <c r="D113" s="38"/>
      <c r="E113" s="30"/>
      <c r="F113" s="38"/>
      <c r="G113" s="38"/>
      <c r="H113" s="253"/>
      <c r="I113" s="38"/>
      <c r="J113" s="38"/>
      <c r="K113" s="254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</row>
    <row r="114" spans="1:36" s="9" customFormat="1" ht="15.6" customHeight="1" x14ac:dyDescent="0.25">
      <c r="A114" s="23"/>
      <c r="B114" s="38"/>
      <c r="C114" s="38"/>
      <c r="D114" s="38"/>
      <c r="E114" s="30"/>
      <c r="F114" s="38"/>
      <c r="G114" s="38"/>
      <c r="H114" s="253"/>
      <c r="I114" s="38"/>
      <c r="J114" s="38"/>
      <c r="K114" s="254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</row>
    <row r="115" spans="1:36" s="9" customFormat="1" ht="15.6" customHeight="1" x14ac:dyDescent="0.25">
      <c r="A115" s="23"/>
      <c r="B115" s="38"/>
      <c r="C115" s="38"/>
      <c r="D115" s="38"/>
      <c r="E115" s="30"/>
      <c r="F115" s="38"/>
      <c r="G115" s="38"/>
      <c r="H115" s="253"/>
      <c r="I115" s="38"/>
      <c r="J115" s="38"/>
      <c r="K115" s="254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</row>
    <row r="116" spans="1:36" s="9" customFormat="1" ht="15.6" customHeight="1" x14ac:dyDescent="0.25">
      <c r="A116" s="23"/>
      <c r="B116" s="38"/>
      <c r="C116" s="38"/>
      <c r="D116" s="38"/>
      <c r="E116" s="30"/>
      <c r="F116" s="38"/>
      <c r="G116" s="38"/>
      <c r="H116" s="253"/>
      <c r="I116" s="38"/>
      <c r="J116" s="38"/>
      <c r="K116" s="254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</row>
    <row r="117" spans="1:36" s="9" customFormat="1" ht="15.6" customHeight="1" x14ac:dyDescent="0.25">
      <c r="A117" s="23"/>
      <c r="B117" s="35"/>
      <c r="C117" s="35"/>
      <c r="D117" s="35"/>
      <c r="E117" s="24"/>
      <c r="F117" s="35"/>
      <c r="G117" s="35"/>
      <c r="H117" s="256"/>
      <c r="I117" s="35"/>
      <c r="J117" s="35"/>
      <c r="K117" s="257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8"/>
      <c r="AE117" s="38"/>
      <c r="AF117" s="38"/>
      <c r="AG117" s="38"/>
      <c r="AH117" s="38"/>
      <c r="AI117" s="38"/>
      <c r="AJ117" s="38"/>
    </row>
    <row r="118" spans="1:36" s="9" customFormat="1" ht="15.6" customHeight="1" x14ac:dyDescent="0.25">
      <c r="A118" s="23"/>
      <c r="B118" s="35"/>
      <c r="C118" s="35"/>
      <c r="D118" s="35"/>
      <c r="E118" s="24"/>
      <c r="F118" s="35"/>
      <c r="G118" s="35"/>
      <c r="H118" s="256"/>
      <c r="I118" s="35"/>
      <c r="J118" s="35"/>
      <c r="K118" s="257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8"/>
      <c r="AE118" s="38"/>
      <c r="AF118" s="38"/>
      <c r="AG118" s="38"/>
      <c r="AH118" s="38"/>
      <c r="AI118" s="38"/>
      <c r="AJ118" s="38"/>
    </row>
    <row r="119" spans="1:36" s="9" customFormat="1" ht="15.6" customHeight="1" x14ac:dyDescent="0.25">
      <c r="A119" s="23"/>
      <c r="B119" s="35"/>
      <c r="C119" s="35"/>
      <c r="D119" s="35"/>
      <c r="E119" s="24"/>
      <c r="F119" s="35"/>
      <c r="G119" s="35"/>
      <c r="H119" s="256"/>
      <c r="I119" s="35"/>
      <c r="J119" s="35"/>
      <c r="K119" s="257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8"/>
      <c r="AE119" s="38"/>
      <c r="AF119" s="38"/>
      <c r="AG119" s="38"/>
      <c r="AH119" s="38"/>
      <c r="AI119" s="38"/>
      <c r="AJ119" s="38"/>
    </row>
    <row r="120" spans="1:36" s="9" customFormat="1" ht="15.6" customHeight="1" x14ac:dyDescent="0.25">
      <c r="A120" s="23"/>
      <c r="B120" s="35"/>
      <c r="C120" s="35"/>
      <c r="D120" s="35"/>
      <c r="E120" s="24"/>
      <c r="F120" s="35"/>
      <c r="G120" s="35"/>
      <c r="H120" s="256"/>
      <c r="I120" s="35"/>
      <c r="J120" s="35"/>
      <c r="K120" s="257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8"/>
      <c r="AE120" s="38"/>
      <c r="AF120" s="38"/>
      <c r="AG120" s="38"/>
      <c r="AH120" s="38"/>
      <c r="AI120" s="38"/>
      <c r="AJ120" s="38"/>
    </row>
    <row r="121" spans="1:36" s="9" customFormat="1" ht="15.6" customHeight="1" x14ac:dyDescent="0.25">
      <c r="A121" s="23"/>
      <c r="B121" s="35"/>
      <c r="C121" s="35"/>
      <c r="D121" s="35"/>
      <c r="E121" s="24"/>
      <c r="F121" s="35"/>
      <c r="G121" s="35"/>
      <c r="H121" s="256"/>
      <c r="I121" s="35"/>
      <c r="J121" s="35"/>
      <c r="K121" s="257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8"/>
      <c r="AE121" s="38"/>
      <c r="AF121" s="38"/>
      <c r="AG121" s="38"/>
      <c r="AH121" s="38"/>
      <c r="AI121" s="38"/>
      <c r="AJ121" s="38"/>
    </row>
    <row r="122" spans="1:36" s="9" customFormat="1" ht="15.6" customHeight="1" x14ac:dyDescent="0.25">
      <c r="A122" s="23"/>
      <c r="B122" s="35"/>
      <c r="C122" s="35"/>
      <c r="D122" s="35"/>
      <c r="E122" s="24"/>
      <c r="F122" s="35"/>
      <c r="G122" s="35"/>
      <c r="H122" s="256"/>
      <c r="I122" s="35"/>
      <c r="J122" s="35"/>
      <c r="K122" s="257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8"/>
      <c r="AE122" s="38"/>
      <c r="AF122" s="38"/>
      <c r="AG122" s="38"/>
      <c r="AH122" s="38"/>
      <c r="AI122" s="38"/>
      <c r="AJ122" s="38"/>
    </row>
    <row r="123" spans="1:36" s="9" customFormat="1" ht="15.6" customHeight="1" x14ac:dyDescent="0.25">
      <c r="A123" s="23"/>
      <c r="B123" s="35"/>
      <c r="C123" s="35"/>
      <c r="D123" s="35"/>
      <c r="E123" s="24"/>
      <c r="F123" s="35"/>
      <c r="G123" s="35"/>
      <c r="H123" s="256"/>
      <c r="I123" s="35"/>
      <c r="J123" s="35"/>
      <c r="K123" s="257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8"/>
      <c r="AE123" s="38"/>
      <c r="AF123" s="38"/>
      <c r="AG123" s="38"/>
      <c r="AH123" s="38"/>
      <c r="AI123" s="38"/>
      <c r="AJ123" s="38"/>
    </row>
    <row r="124" spans="1:36" s="9" customFormat="1" ht="15.6" customHeight="1" x14ac:dyDescent="0.25">
      <c r="A124" s="23"/>
      <c r="B124" s="35"/>
      <c r="C124" s="35"/>
      <c r="D124" s="35"/>
      <c r="E124" s="24"/>
      <c r="F124" s="35"/>
      <c r="G124" s="35"/>
      <c r="H124" s="256"/>
      <c r="I124" s="35"/>
      <c r="J124" s="35"/>
      <c r="K124" s="257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8"/>
      <c r="AE124" s="38"/>
      <c r="AF124" s="38"/>
      <c r="AG124" s="38"/>
      <c r="AH124" s="38"/>
      <c r="AI124" s="38"/>
      <c r="AJ124" s="38"/>
    </row>
    <row r="125" spans="1:36" s="9" customFormat="1" ht="15.6" customHeight="1" x14ac:dyDescent="0.25">
      <c r="A125" s="23"/>
      <c r="B125" s="35"/>
      <c r="C125" s="35"/>
      <c r="D125" s="35"/>
      <c r="E125" s="24"/>
      <c r="F125" s="35"/>
      <c r="G125" s="35"/>
      <c r="H125" s="256"/>
      <c r="I125" s="35"/>
      <c r="J125" s="35"/>
      <c r="K125" s="257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8"/>
      <c r="AE125" s="38"/>
      <c r="AF125" s="38"/>
      <c r="AG125" s="38"/>
      <c r="AH125" s="38"/>
      <c r="AI125" s="38"/>
      <c r="AJ125" s="38"/>
    </row>
    <row r="126" spans="1:36" s="9" customFormat="1" ht="15.6" customHeight="1" x14ac:dyDescent="0.25">
      <c r="A126" s="23"/>
      <c r="B126" s="35"/>
      <c r="C126" s="35"/>
      <c r="D126" s="35"/>
      <c r="E126" s="24"/>
      <c r="F126" s="35"/>
      <c r="G126" s="35"/>
      <c r="H126" s="256"/>
      <c r="I126" s="35"/>
      <c r="J126" s="35"/>
      <c r="K126" s="257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8"/>
      <c r="AE126" s="38"/>
      <c r="AF126" s="38"/>
      <c r="AG126" s="38"/>
      <c r="AH126" s="38"/>
      <c r="AI126" s="38"/>
      <c r="AJ126" s="38"/>
    </row>
    <row r="127" spans="1:36" s="9" customFormat="1" ht="15.6" customHeight="1" x14ac:dyDescent="0.25">
      <c r="A127" s="23"/>
      <c r="B127" s="35"/>
      <c r="C127" s="35"/>
      <c r="D127" s="35"/>
      <c r="E127" s="24"/>
      <c r="F127" s="35"/>
      <c r="G127" s="35"/>
      <c r="H127" s="256"/>
      <c r="I127" s="35"/>
      <c r="J127" s="35"/>
      <c r="K127" s="257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8"/>
      <c r="AE127" s="38"/>
      <c r="AF127" s="38"/>
      <c r="AG127" s="38"/>
      <c r="AH127" s="38"/>
      <c r="AI127" s="38"/>
      <c r="AJ127" s="38"/>
    </row>
    <row r="128" spans="1:36" s="9" customFormat="1" ht="15.6" customHeight="1" x14ac:dyDescent="0.25">
      <c r="A128" s="23"/>
      <c r="B128" s="35"/>
      <c r="C128" s="35"/>
      <c r="D128" s="35"/>
      <c r="E128" s="24"/>
      <c r="F128" s="35"/>
      <c r="G128" s="35"/>
      <c r="H128" s="256"/>
      <c r="I128" s="35"/>
      <c r="J128" s="35"/>
      <c r="K128" s="257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8"/>
      <c r="AE128" s="38"/>
      <c r="AF128" s="38"/>
      <c r="AG128" s="38"/>
      <c r="AH128" s="38"/>
      <c r="AI128" s="38"/>
      <c r="AJ128" s="38"/>
    </row>
    <row r="129" spans="1:36" s="9" customFormat="1" ht="15.6" customHeight="1" x14ac:dyDescent="0.25">
      <c r="A129" s="23"/>
      <c r="B129" s="35"/>
      <c r="C129" s="35"/>
      <c r="D129" s="35"/>
      <c r="E129" s="24"/>
      <c r="F129" s="35"/>
      <c r="G129" s="35"/>
      <c r="H129" s="256"/>
      <c r="I129" s="35"/>
      <c r="J129" s="35"/>
      <c r="K129" s="257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8"/>
      <c r="AE129" s="38"/>
      <c r="AF129" s="38"/>
      <c r="AG129" s="38"/>
      <c r="AH129" s="38"/>
      <c r="AI129" s="38"/>
      <c r="AJ129" s="38"/>
    </row>
    <row r="130" spans="1:36" s="9" customFormat="1" ht="15.6" customHeight="1" x14ac:dyDescent="0.25">
      <c r="A130" s="23"/>
      <c r="B130" s="35"/>
      <c r="C130" s="35"/>
      <c r="D130" s="35"/>
      <c r="E130" s="24"/>
      <c r="F130" s="35"/>
      <c r="G130" s="35"/>
      <c r="H130" s="256"/>
      <c r="I130" s="35"/>
      <c r="J130" s="35"/>
      <c r="K130" s="257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8"/>
      <c r="AE130" s="38"/>
      <c r="AF130" s="38"/>
      <c r="AG130" s="38"/>
      <c r="AH130" s="38"/>
      <c r="AI130" s="38"/>
      <c r="AJ130" s="38"/>
    </row>
    <row r="131" spans="1:36" s="9" customFormat="1" ht="15.6" customHeight="1" x14ac:dyDescent="0.25">
      <c r="A131" s="23"/>
      <c r="B131" s="35"/>
      <c r="C131" s="35"/>
      <c r="D131" s="35"/>
      <c r="E131" s="24"/>
      <c r="F131" s="35"/>
      <c r="G131" s="35"/>
      <c r="H131" s="256"/>
      <c r="I131" s="35"/>
      <c r="J131" s="35"/>
      <c r="K131" s="257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8"/>
      <c r="AE131" s="38"/>
      <c r="AF131" s="38"/>
      <c r="AG131" s="38"/>
      <c r="AH131" s="38"/>
      <c r="AI131" s="38"/>
      <c r="AJ131" s="38"/>
    </row>
    <row r="132" spans="1:36" s="9" customFormat="1" ht="15.6" customHeight="1" x14ac:dyDescent="0.25">
      <c r="A132" s="23"/>
      <c r="B132" s="35"/>
      <c r="C132" s="35"/>
      <c r="D132" s="35"/>
      <c r="E132" s="24"/>
      <c r="F132" s="35"/>
      <c r="G132" s="35"/>
      <c r="H132" s="256"/>
      <c r="I132" s="35"/>
      <c r="J132" s="35"/>
      <c r="K132" s="257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8"/>
      <c r="AE132" s="38"/>
      <c r="AF132" s="38"/>
      <c r="AG132" s="38"/>
      <c r="AH132" s="38"/>
      <c r="AI132" s="38"/>
      <c r="AJ132" s="38"/>
    </row>
    <row r="133" spans="1:36" s="9" customFormat="1" ht="15.6" customHeight="1" x14ac:dyDescent="0.25">
      <c r="A133" s="23"/>
      <c r="B133" s="35"/>
      <c r="C133" s="35"/>
      <c r="D133" s="35"/>
      <c r="E133" s="24"/>
      <c r="F133" s="35"/>
      <c r="G133" s="35"/>
      <c r="H133" s="256"/>
      <c r="I133" s="35"/>
      <c r="J133" s="35"/>
      <c r="K133" s="257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8"/>
      <c r="AE133" s="38"/>
      <c r="AF133" s="38"/>
      <c r="AG133" s="38"/>
      <c r="AH133" s="38"/>
      <c r="AI133" s="38"/>
      <c r="AJ133" s="38"/>
    </row>
    <row r="134" spans="1:36" s="9" customFormat="1" ht="15.6" customHeight="1" x14ac:dyDescent="0.25">
      <c r="A134" s="23"/>
      <c r="B134" s="35"/>
      <c r="C134" s="35"/>
      <c r="D134" s="35"/>
      <c r="E134" s="24"/>
      <c r="F134" s="35"/>
      <c r="G134" s="35"/>
      <c r="H134" s="256"/>
      <c r="I134" s="35"/>
      <c r="J134" s="35"/>
      <c r="K134" s="257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8"/>
      <c r="AE134" s="38"/>
      <c r="AF134" s="38"/>
      <c r="AG134" s="38"/>
      <c r="AH134" s="38"/>
      <c r="AI134" s="38"/>
      <c r="AJ134" s="38"/>
    </row>
    <row r="135" spans="1:36" s="9" customFormat="1" ht="15.6" customHeight="1" x14ac:dyDescent="0.25">
      <c r="A135" s="23"/>
      <c r="B135" s="35"/>
      <c r="C135" s="35"/>
      <c r="D135" s="35"/>
      <c r="E135" s="24"/>
      <c r="F135" s="35"/>
      <c r="G135" s="35"/>
      <c r="H135" s="256"/>
      <c r="I135" s="35"/>
      <c r="J135" s="35"/>
      <c r="K135" s="257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8"/>
      <c r="AE135" s="38"/>
      <c r="AF135" s="38"/>
      <c r="AG135" s="38"/>
      <c r="AH135" s="38"/>
      <c r="AI135" s="38"/>
      <c r="AJ135" s="38"/>
    </row>
    <row r="136" spans="1:36" s="9" customFormat="1" ht="15.6" customHeight="1" x14ac:dyDescent="0.25">
      <c r="A136" s="23"/>
      <c r="B136" s="35"/>
      <c r="C136" s="35"/>
      <c r="D136" s="35"/>
      <c r="E136" s="24"/>
      <c r="F136" s="35"/>
      <c r="G136" s="35"/>
      <c r="H136" s="256"/>
      <c r="I136" s="35"/>
      <c r="J136" s="35"/>
      <c r="K136" s="257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8"/>
      <c r="AE136" s="38"/>
      <c r="AF136" s="38"/>
      <c r="AG136" s="38"/>
      <c r="AH136" s="38"/>
      <c r="AI136" s="38"/>
      <c r="AJ136" s="38"/>
    </row>
    <row r="137" spans="1:36" s="9" customFormat="1" ht="15.6" customHeight="1" x14ac:dyDescent="0.25">
      <c r="A137" s="23"/>
      <c r="B137" s="35"/>
      <c r="C137" s="35"/>
      <c r="D137" s="35"/>
      <c r="E137" s="24"/>
      <c r="F137" s="35"/>
      <c r="G137" s="35"/>
      <c r="H137" s="256"/>
      <c r="I137" s="35"/>
      <c r="J137" s="35"/>
      <c r="K137" s="257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8"/>
      <c r="AE137" s="38"/>
      <c r="AF137" s="38"/>
      <c r="AG137" s="38"/>
      <c r="AH137" s="38"/>
      <c r="AI137" s="38"/>
      <c r="AJ137" s="38"/>
    </row>
    <row r="138" spans="1:36" s="9" customFormat="1" ht="15.6" customHeight="1" x14ac:dyDescent="0.25">
      <c r="A138" s="23"/>
      <c r="B138" s="35"/>
      <c r="C138" s="35"/>
      <c r="D138" s="35"/>
      <c r="E138" s="24"/>
      <c r="F138" s="35"/>
      <c r="G138" s="35"/>
      <c r="H138" s="256"/>
      <c r="I138" s="35"/>
      <c r="J138" s="35"/>
      <c r="K138" s="257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8"/>
      <c r="AE138" s="38"/>
      <c r="AF138" s="38"/>
      <c r="AG138" s="38"/>
      <c r="AH138" s="38"/>
      <c r="AI138" s="38"/>
      <c r="AJ138" s="38"/>
    </row>
    <row r="139" spans="1:36" s="9" customFormat="1" ht="15.6" customHeight="1" x14ac:dyDescent="0.25">
      <c r="A139" s="23"/>
      <c r="B139" s="35"/>
      <c r="C139" s="35"/>
      <c r="D139" s="35"/>
      <c r="E139" s="24"/>
      <c r="F139" s="35"/>
      <c r="G139" s="35"/>
      <c r="H139" s="256"/>
      <c r="I139" s="35"/>
      <c r="J139" s="35"/>
      <c r="K139" s="257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8"/>
      <c r="AE139" s="38"/>
      <c r="AF139" s="38"/>
      <c r="AG139" s="38"/>
      <c r="AH139" s="38"/>
      <c r="AI139" s="38"/>
      <c r="AJ139" s="38"/>
    </row>
    <row r="140" spans="1:36" s="9" customFormat="1" ht="15.6" customHeight="1" x14ac:dyDescent="0.25">
      <c r="A140" s="23"/>
      <c r="B140" s="35"/>
      <c r="C140" s="35"/>
      <c r="D140" s="35"/>
      <c r="E140" s="24"/>
      <c r="F140" s="35"/>
      <c r="G140" s="35"/>
      <c r="H140" s="256"/>
      <c r="I140" s="35"/>
      <c r="J140" s="35"/>
      <c r="K140" s="257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8"/>
      <c r="AE140" s="38"/>
      <c r="AF140" s="38"/>
      <c r="AG140" s="38"/>
      <c r="AH140" s="38"/>
      <c r="AI140" s="38"/>
      <c r="AJ140" s="38"/>
    </row>
    <row r="141" spans="1:36" s="9" customFormat="1" ht="15.6" customHeight="1" x14ac:dyDescent="0.25">
      <c r="A141" s="23"/>
      <c r="B141" s="35"/>
      <c r="C141" s="35"/>
      <c r="D141" s="35"/>
      <c r="E141" s="24"/>
      <c r="F141" s="35"/>
      <c r="G141" s="35"/>
      <c r="H141" s="256"/>
      <c r="I141" s="35"/>
      <c r="J141" s="35"/>
      <c r="K141" s="257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8"/>
      <c r="AE141" s="38"/>
      <c r="AF141" s="38"/>
      <c r="AG141" s="38"/>
      <c r="AH141" s="38"/>
      <c r="AI141" s="38"/>
      <c r="AJ141" s="38"/>
    </row>
    <row r="142" spans="1:36" s="9" customFormat="1" ht="15.6" customHeight="1" x14ac:dyDescent="0.25">
      <c r="A142" s="23"/>
      <c r="B142" s="35"/>
      <c r="C142" s="35"/>
      <c r="D142" s="35"/>
      <c r="E142" s="24"/>
      <c r="F142" s="35"/>
      <c r="G142" s="35"/>
      <c r="H142" s="256"/>
      <c r="I142" s="35"/>
      <c r="J142" s="35"/>
      <c r="K142" s="257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8"/>
      <c r="AE142" s="38"/>
      <c r="AF142" s="38"/>
      <c r="AG142" s="38"/>
      <c r="AH142" s="38"/>
      <c r="AI142" s="38"/>
      <c r="AJ142" s="38"/>
    </row>
    <row r="143" spans="1:36" s="9" customFormat="1" ht="15.6" customHeight="1" x14ac:dyDescent="0.25">
      <c r="A143" s="23"/>
      <c r="B143" s="35"/>
      <c r="C143" s="35"/>
      <c r="D143" s="35"/>
      <c r="E143" s="24"/>
      <c r="F143" s="35"/>
      <c r="G143" s="35"/>
      <c r="H143" s="256"/>
      <c r="I143" s="35"/>
      <c r="J143" s="35"/>
      <c r="K143" s="257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8"/>
      <c r="AE143" s="38"/>
      <c r="AF143" s="38"/>
      <c r="AG143" s="38"/>
      <c r="AH143" s="38"/>
      <c r="AI143" s="38"/>
      <c r="AJ143" s="38"/>
    </row>
    <row r="144" spans="1:36" s="9" customFormat="1" ht="15.6" customHeight="1" x14ac:dyDescent="0.25">
      <c r="A144" s="23"/>
      <c r="B144" s="35"/>
      <c r="C144" s="35"/>
      <c r="D144" s="35"/>
      <c r="E144" s="24"/>
      <c r="F144" s="35"/>
      <c r="G144" s="35"/>
      <c r="H144" s="256"/>
      <c r="I144" s="35"/>
      <c r="J144" s="35"/>
      <c r="K144" s="257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8"/>
      <c r="AE144" s="38"/>
      <c r="AF144" s="38"/>
      <c r="AG144" s="38"/>
      <c r="AH144" s="38"/>
      <c r="AI144" s="38"/>
      <c r="AJ144" s="38"/>
    </row>
    <row r="145" spans="1:36" s="9" customFormat="1" ht="15.6" customHeight="1" x14ac:dyDescent="0.25">
      <c r="A145" s="23"/>
      <c r="B145" s="35"/>
      <c r="C145" s="35"/>
      <c r="D145" s="35"/>
      <c r="E145" s="24"/>
      <c r="F145" s="35"/>
      <c r="G145" s="35"/>
      <c r="H145" s="256"/>
      <c r="I145" s="35"/>
      <c r="J145" s="35"/>
      <c r="K145" s="257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8"/>
      <c r="AE145" s="38"/>
      <c r="AF145" s="38"/>
      <c r="AG145" s="38"/>
      <c r="AH145" s="38"/>
      <c r="AI145" s="38"/>
      <c r="AJ145" s="38"/>
    </row>
    <row r="146" spans="1:36" s="9" customFormat="1" ht="15.6" customHeight="1" x14ac:dyDescent="0.25">
      <c r="A146" s="23"/>
      <c r="B146" s="35"/>
      <c r="C146" s="35"/>
      <c r="D146" s="35"/>
      <c r="E146" s="24"/>
      <c r="F146" s="35"/>
      <c r="G146" s="35"/>
      <c r="H146" s="256"/>
      <c r="I146" s="35"/>
      <c r="J146" s="35"/>
      <c r="K146" s="257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8"/>
      <c r="AE146" s="38"/>
      <c r="AF146" s="38"/>
      <c r="AG146" s="38"/>
      <c r="AH146" s="38"/>
      <c r="AI146" s="38"/>
      <c r="AJ146" s="38"/>
    </row>
    <row r="147" spans="1:36" s="9" customFormat="1" ht="15.6" customHeight="1" x14ac:dyDescent="0.25">
      <c r="A147" s="23"/>
      <c r="B147" s="35"/>
      <c r="C147" s="35"/>
      <c r="D147" s="35"/>
      <c r="E147" s="24"/>
      <c r="F147" s="35"/>
      <c r="G147" s="35"/>
      <c r="H147" s="256"/>
      <c r="I147" s="35"/>
      <c r="J147" s="35"/>
      <c r="K147" s="257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8"/>
      <c r="AE147" s="38"/>
      <c r="AF147" s="38"/>
      <c r="AG147" s="38"/>
      <c r="AH147" s="38"/>
      <c r="AI147" s="38"/>
      <c r="AJ147" s="38"/>
    </row>
    <row r="148" spans="1:36" s="9" customFormat="1" ht="15.6" customHeight="1" x14ac:dyDescent="0.25">
      <c r="A148" s="23"/>
      <c r="B148" s="35"/>
      <c r="C148" s="35"/>
      <c r="D148" s="35"/>
      <c r="E148" s="24"/>
      <c r="F148" s="35"/>
      <c r="G148" s="35"/>
      <c r="H148" s="256"/>
      <c r="I148" s="35"/>
      <c r="J148" s="35"/>
      <c r="K148" s="257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8"/>
      <c r="AE148" s="38"/>
      <c r="AF148" s="38"/>
      <c r="AG148" s="38"/>
      <c r="AH148" s="38"/>
      <c r="AI148" s="38"/>
      <c r="AJ148" s="38"/>
    </row>
    <row r="149" spans="1:36" s="9" customFormat="1" ht="15.6" customHeight="1" x14ac:dyDescent="0.25">
      <c r="A149" s="23"/>
      <c r="B149" s="35"/>
      <c r="C149" s="35"/>
      <c r="D149" s="35"/>
      <c r="E149" s="24"/>
      <c r="F149" s="35"/>
      <c r="G149" s="35"/>
      <c r="H149" s="256"/>
      <c r="I149" s="35"/>
      <c r="J149" s="35"/>
      <c r="K149" s="257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8"/>
      <c r="AE149" s="38"/>
      <c r="AF149" s="38"/>
      <c r="AG149" s="38"/>
      <c r="AH149" s="38"/>
      <c r="AI149" s="38"/>
      <c r="AJ149" s="38"/>
    </row>
    <row r="150" spans="1:36" s="9" customFormat="1" ht="15.6" customHeight="1" x14ac:dyDescent="0.25">
      <c r="A150" s="23"/>
      <c r="B150" s="35"/>
      <c r="C150" s="35"/>
      <c r="D150" s="35"/>
      <c r="E150" s="24"/>
      <c r="F150" s="35"/>
      <c r="G150" s="35"/>
      <c r="H150" s="256"/>
      <c r="I150" s="35"/>
      <c r="J150" s="35"/>
      <c r="K150" s="257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8"/>
      <c r="AE150" s="38"/>
      <c r="AF150" s="38"/>
      <c r="AG150" s="38"/>
      <c r="AH150" s="38"/>
      <c r="AI150" s="38"/>
      <c r="AJ150" s="38"/>
    </row>
    <row r="151" spans="1:36" s="9" customFormat="1" ht="15.6" customHeight="1" x14ac:dyDescent="0.25">
      <c r="A151" s="23"/>
      <c r="B151" s="35"/>
      <c r="C151" s="35"/>
      <c r="D151" s="35"/>
      <c r="E151" s="24"/>
      <c r="F151" s="35"/>
      <c r="G151" s="35"/>
      <c r="H151" s="256"/>
      <c r="I151" s="35"/>
      <c r="J151" s="35"/>
      <c r="K151" s="257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8"/>
      <c r="AE151" s="38"/>
      <c r="AF151" s="38"/>
      <c r="AG151" s="38"/>
      <c r="AH151" s="38"/>
      <c r="AI151" s="38"/>
      <c r="AJ151" s="38"/>
    </row>
    <row r="152" spans="1:36" s="9" customFormat="1" ht="15.6" customHeight="1" x14ac:dyDescent="0.25">
      <c r="A152" s="23"/>
      <c r="B152" s="35"/>
      <c r="C152" s="35"/>
      <c r="D152" s="35"/>
      <c r="E152" s="24"/>
      <c r="F152" s="35"/>
      <c r="G152" s="35"/>
      <c r="H152" s="256"/>
      <c r="I152" s="35"/>
      <c r="J152" s="35"/>
      <c r="K152" s="257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8"/>
      <c r="AE152" s="38"/>
      <c r="AF152" s="38"/>
      <c r="AG152" s="38"/>
      <c r="AH152" s="38"/>
      <c r="AI152" s="38"/>
      <c r="AJ152" s="38"/>
    </row>
    <row r="153" spans="1:36" s="9" customFormat="1" ht="15.6" customHeight="1" x14ac:dyDescent="0.25">
      <c r="A153" s="23"/>
      <c r="B153" s="35"/>
      <c r="C153" s="35"/>
      <c r="D153" s="35"/>
      <c r="E153" s="24"/>
      <c r="F153" s="35"/>
      <c r="G153" s="35"/>
      <c r="H153" s="256"/>
      <c r="I153" s="35"/>
      <c r="J153" s="35"/>
      <c r="K153" s="257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8"/>
      <c r="AE153" s="38"/>
      <c r="AF153" s="38"/>
      <c r="AG153" s="38"/>
      <c r="AH153" s="38"/>
      <c r="AI153" s="38"/>
      <c r="AJ153" s="38"/>
    </row>
    <row r="154" spans="1:36" s="9" customFormat="1" ht="15.6" customHeight="1" x14ac:dyDescent="0.25">
      <c r="A154" s="23"/>
      <c r="B154" s="35"/>
      <c r="C154" s="35"/>
      <c r="D154" s="35"/>
      <c r="E154" s="24"/>
      <c r="F154" s="35"/>
      <c r="G154" s="35"/>
      <c r="H154" s="256"/>
      <c r="I154" s="35"/>
      <c r="J154" s="35"/>
      <c r="K154" s="257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8"/>
      <c r="AE154" s="38"/>
      <c r="AF154" s="38"/>
      <c r="AG154" s="38"/>
      <c r="AH154" s="38"/>
      <c r="AI154" s="38"/>
      <c r="AJ154" s="38"/>
    </row>
    <row r="155" spans="1:36" s="9" customFormat="1" ht="15.6" customHeight="1" x14ac:dyDescent="0.25">
      <c r="A155" s="23"/>
      <c r="B155" s="35"/>
      <c r="C155" s="35"/>
      <c r="D155" s="35"/>
      <c r="E155" s="24"/>
      <c r="F155" s="35"/>
      <c r="G155" s="35"/>
      <c r="H155" s="256"/>
      <c r="I155" s="35"/>
      <c r="J155" s="35"/>
      <c r="K155" s="257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8"/>
      <c r="AE155" s="38"/>
      <c r="AF155" s="38"/>
      <c r="AG155" s="38"/>
      <c r="AH155" s="38"/>
      <c r="AI155" s="38"/>
      <c r="AJ155" s="38"/>
    </row>
    <row r="156" spans="1:36" s="9" customFormat="1" ht="15.6" customHeight="1" x14ac:dyDescent="0.25">
      <c r="A156" s="23"/>
      <c r="B156" s="35"/>
      <c r="C156" s="35"/>
      <c r="D156" s="35"/>
      <c r="E156" s="24"/>
      <c r="F156" s="35"/>
      <c r="G156" s="35"/>
      <c r="H156" s="256"/>
      <c r="I156" s="35"/>
      <c r="J156" s="35"/>
      <c r="K156" s="257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8"/>
      <c r="AE156" s="38"/>
      <c r="AF156" s="38"/>
      <c r="AG156" s="38"/>
      <c r="AH156" s="38"/>
      <c r="AI156" s="38"/>
      <c r="AJ156" s="38"/>
    </row>
    <row r="157" spans="1:36" s="9" customFormat="1" ht="15.6" customHeight="1" x14ac:dyDescent="0.25">
      <c r="A157" s="23"/>
      <c r="B157" s="35"/>
      <c r="C157" s="35"/>
      <c r="D157" s="35"/>
      <c r="E157" s="24"/>
      <c r="F157" s="35"/>
      <c r="G157" s="35"/>
      <c r="H157" s="256"/>
      <c r="I157" s="35"/>
      <c r="J157" s="35"/>
      <c r="K157" s="257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8"/>
      <c r="AE157" s="38"/>
      <c r="AF157" s="38"/>
      <c r="AG157" s="38"/>
      <c r="AH157" s="38"/>
      <c r="AI157" s="38"/>
      <c r="AJ157" s="38"/>
    </row>
    <row r="158" spans="1:36" s="9" customFormat="1" ht="15.6" customHeight="1" x14ac:dyDescent="0.25">
      <c r="A158" s="23"/>
      <c r="B158" s="35"/>
      <c r="C158" s="35"/>
      <c r="D158" s="35"/>
      <c r="E158" s="24"/>
      <c r="F158" s="35"/>
      <c r="G158" s="35"/>
      <c r="H158" s="256"/>
      <c r="I158" s="35"/>
      <c r="J158" s="35"/>
      <c r="K158" s="257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8"/>
      <c r="AE158" s="38"/>
      <c r="AF158" s="38"/>
      <c r="AG158" s="38"/>
      <c r="AH158" s="38"/>
      <c r="AI158" s="38"/>
      <c r="AJ158" s="38"/>
    </row>
    <row r="159" spans="1:36" s="9" customFormat="1" ht="15.6" customHeight="1" x14ac:dyDescent="0.25">
      <c r="A159" s="23"/>
      <c r="B159" s="35"/>
      <c r="C159" s="35"/>
      <c r="D159" s="35"/>
      <c r="E159" s="24"/>
      <c r="F159" s="35"/>
      <c r="G159" s="35"/>
      <c r="H159" s="256"/>
      <c r="I159" s="35"/>
      <c r="J159" s="35"/>
      <c r="K159" s="257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8"/>
      <c r="AE159" s="38"/>
      <c r="AF159" s="38"/>
      <c r="AG159" s="38"/>
      <c r="AH159" s="38"/>
      <c r="AI159" s="38"/>
      <c r="AJ159" s="38"/>
    </row>
    <row r="160" spans="1:36" s="9" customFormat="1" ht="15.6" customHeight="1" x14ac:dyDescent="0.25">
      <c r="A160" s="23"/>
      <c r="B160" s="35"/>
      <c r="C160" s="35"/>
      <c r="D160" s="35"/>
      <c r="E160" s="24"/>
      <c r="F160" s="35"/>
      <c r="G160" s="35"/>
      <c r="H160" s="256"/>
      <c r="I160" s="35"/>
      <c r="J160" s="35"/>
      <c r="K160" s="257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8"/>
      <c r="AE160" s="38"/>
      <c r="AF160" s="38"/>
      <c r="AG160" s="38"/>
      <c r="AH160" s="38"/>
      <c r="AI160" s="38"/>
      <c r="AJ160" s="38"/>
    </row>
    <row r="161" spans="1:36" s="9" customFormat="1" ht="15.6" customHeight="1" x14ac:dyDescent="0.25">
      <c r="A161" s="23"/>
      <c r="B161" s="35"/>
      <c r="C161" s="35"/>
      <c r="D161" s="35"/>
      <c r="E161" s="24"/>
      <c r="F161" s="35"/>
      <c r="G161" s="35"/>
      <c r="H161" s="256"/>
      <c r="I161" s="35"/>
      <c r="J161" s="35"/>
      <c r="K161" s="257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8"/>
      <c r="AE161" s="38"/>
      <c r="AF161" s="38"/>
      <c r="AG161" s="38"/>
      <c r="AH161" s="38"/>
      <c r="AI161" s="38"/>
      <c r="AJ161" s="38"/>
    </row>
    <row r="162" spans="1:36" s="9" customFormat="1" ht="15.6" customHeight="1" x14ac:dyDescent="0.25">
      <c r="A162" s="23"/>
      <c r="B162" s="35"/>
      <c r="C162" s="35"/>
      <c r="D162" s="35"/>
      <c r="E162" s="24"/>
      <c r="F162" s="35"/>
      <c r="G162" s="35"/>
      <c r="H162" s="256"/>
      <c r="I162" s="35"/>
      <c r="J162" s="35"/>
      <c r="K162" s="257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8"/>
      <c r="AE162" s="38"/>
      <c r="AF162" s="38"/>
      <c r="AG162" s="38"/>
      <c r="AH162" s="38"/>
      <c r="AI162" s="38"/>
      <c r="AJ162" s="38"/>
    </row>
    <row r="163" spans="1:36" s="9" customFormat="1" ht="15.6" customHeight="1" x14ac:dyDescent="0.25">
      <c r="A163" s="23"/>
      <c r="B163" s="35"/>
      <c r="C163" s="35"/>
      <c r="D163" s="35"/>
      <c r="E163" s="24"/>
      <c r="F163" s="35"/>
      <c r="G163" s="35"/>
      <c r="H163" s="256"/>
      <c r="I163" s="35"/>
      <c r="J163" s="35"/>
      <c r="K163" s="257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8"/>
      <c r="AE163" s="38"/>
      <c r="AF163" s="38"/>
      <c r="AG163" s="38"/>
      <c r="AH163" s="38"/>
      <c r="AI163" s="38"/>
      <c r="AJ163" s="38"/>
    </row>
    <row r="164" spans="1:36" s="9" customFormat="1" ht="15.6" customHeight="1" x14ac:dyDescent="0.25">
      <c r="A164" s="23"/>
      <c r="B164" s="35"/>
      <c r="C164" s="35"/>
      <c r="D164" s="35"/>
      <c r="E164" s="24"/>
      <c r="F164" s="35"/>
      <c r="G164" s="35"/>
      <c r="H164" s="256"/>
      <c r="I164" s="35"/>
      <c r="J164" s="35"/>
      <c r="K164" s="257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8"/>
      <c r="AE164" s="38"/>
      <c r="AF164" s="38"/>
      <c r="AG164" s="38"/>
      <c r="AH164" s="38"/>
      <c r="AI164" s="38"/>
      <c r="AJ164" s="38"/>
    </row>
    <row r="165" spans="1:36" s="9" customFormat="1" ht="15.6" customHeight="1" x14ac:dyDescent="0.25">
      <c r="A165" s="23"/>
      <c r="B165" s="35"/>
      <c r="C165" s="35"/>
      <c r="D165" s="35"/>
      <c r="E165" s="24"/>
      <c r="F165" s="35"/>
      <c r="G165" s="35"/>
      <c r="H165" s="256"/>
      <c r="I165" s="35"/>
      <c r="J165" s="35"/>
      <c r="K165" s="257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8"/>
      <c r="AE165" s="38"/>
      <c r="AF165" s="38"/>
      <c r="AG165" s="38"/>
      <c r="AH165" s="38"/>
      <c r="AI165" s="38"/>
      <c r="AJ165" s="38"/>
    </row>
    <row r="166" spans="1:36" s="9" customFormat="1" ht="15.6" customHeight="1" x14ac:dyDescent="0.25">
      <c r="A166" s="23"/>
      <c r="B166" s="35"/>
      <c r="C166" s="35"/>
      <c r="D166" s="35"/>
      <c r="E166" s="24"/>
      <c r="F166" s="35"/>
      <c r="G166" s="35"/>
      <c r="H166" s="256"/>
      <c r="I166" s="35"/>
      <c r="J166" s="35"/>
      <c r="K166" s="257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8"/>
      <c r="AE166" s="38"/>
      <c r="AF166" s="38"/>
      <c r="AG166" s="38"/>
      <c r="AH166" s="38"/>
      <c r="AI166" s="38"/>
      <c r="AJ166" s="38"/>
    </row>
    <row r="167" spans="1:36" s="9" customFormat="1" ht="15.6" customHeight="1" x14ac:dyDescent="0.25">
      <c r="A167" s="23"/>
      <c r="B167" s="35"/>
      <c r="C167" s="35"/>
      <c r="D167" s="35"/>
      <c r="E167" s="24"/>
      <c r="F167" s="35"/>
      <c r="G167" s="35"/>
      <c r="H167" s="256"/>
      <c r="I167" s="35"/>
      <c r="J167" s="35"/>
      <c r="K167" s="257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8"/>
      <c r="AE167" s="38"/>
      <c r="AF167" s="38"/>
      <c r="AG167" s="38"/>
      <c r="AH167" s="38"/>
      <c r="AI167" s="38"/>
      <c r="AJ167" s="38"/>
    </row>
    <row r="168" spans="1:36" s="9" customFormat="1" ht="15.6" customHeight="1" x14ac:dyDescent="0.25">
      <c r="A168" s="23"/>
      <c r="B168" s="35"/>
      <c r="C168" s="35"/>
      <c r="D168" s="35"/>
      <c r="E168" s="24"/>
      <c r="F168" s="35"/>
      <c r="G168" s="35"/>
      <c r="H168" s="256"/>
      <c r="I168" s="35"/>
      <c r="J168" s="35"/>
      <c r="K168" s="257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8"/>
      <c r="AE168" s="38"/>
      <c r="AF168" s="38"/>
      <c r="AG168" s="38"/>
      <c r="AH168" s="38"/>
      <c r="AI168" s="38"/>
      <c r="AJ168" s="38"/>
    </row>
    <row r="169" spans="1:36" s="9" customFormat="1" ht="15.6" customHeight="1" x14ac:dyDescent="0.25">
      <c r="A169" s="23"/>
      <c r="B169" s="35"/>
      <c r="C169" s="35"/>
      <c r="D169" s="35"/>
      <c r="E169" s="24"/>
      <c r="F169" s="35"/>
      <c r="G169" s="35"/>
      <c r="H169" s="256"/>
      <c r="I169" s="35"/>
      <c r="J169" s="35"/>
      <c r="K169" s="257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8"/>
      <c r="AE169" s="38"/>
      <c r="AF169" s="38"/>
      <c r="AG169" s="38"/>
      <c r="AH169" s="38"/>
      <c r="AI169" s="38"/>
      <c r="AJ169" s="38"/>
    </row>
    <row r="170" spans="1:36" s="9" customFormat="1" ht="15.6" customHeight="1" x14ac:dyDescent="0.25">
      <c r="A170" s="23"/>
      <c r="B170" s="35"/>
      <c r="C170" s="35"/>
      <c r="D170" s="35"/>
      <c r="E170" s="24"/>
      <c r="F170" s="35"/>
      <c r="G170" s="35"/>
      <c r="H170" s="256"/>
      <c r="I170" s="35"/>
      <c r="J170" s="35"/>
      <c r="K170" s="257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8"/>
      <c r="AE170" s="38"/>
      <c r="AF170" s="38"/>
      <c r="AG170" s="38"/>
      <c r="AH170" s="38"/>
      <c r="AI170" s="38"/>
      <c r="AJ170" s="38"/>
    </row>
    <row r="171" spans="1:36" s="9" customFormat="1" ht="15.6" customHeight="1" x14ac:dyDescent="0.25">
      <c r="A171" s="23"/>
      <c r="B171" s="35"/>
      <c r="C171" s="35"/>
      <c r="D171" s="35"/>
      <c r="E171" s="24"/>
      <c r="F171" s="35"/>
      <c r="G171" s="35"/>
      <c r="H171" s="256"/>
      <c r="I171" s="35"/>
      <c r="J171" s="35"/>
      <c r="K171" s="257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8"/>
      <c r="AE171" s="38"/>
      <c r="AF171" s="38"/>
      <c r="AG171" s="38"/>
      <c r="AH171" s="38"/>
      <c r="AI171" s="38"/>
      <c r="AJ171" s="38"/>
    </row>
    <row r="172" spans="1:36" s="9" customFormat="1" ht="15.6" customHeight="1" x14ac:dyDescent="0.25">
      <c r="A172" s="23"/>
      <c r="B172" s="35"/>
      <c r="C172" s="35"/>
      <c r="D172" s="35"/>
      <c r="E172" s="24"/>
      <c r="F172" s="35"/>
      <c r="G172" s="35"/>
      <c r="H172" s="256"/>
      <c r="I172" s="35"/>
      <c r="J172" s="35"/>
      <c r="K172" s="257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8"/>
      <c r="AE172" s="38"/>
      <c r="AF172" s="38"/>
      <c r="AG172" s="38"/>
      <c r="AH172" s="38"/>
      <c r="AI172" s="38"/>
      <c r="AJ172" s="38"/>
    </row>
    <row r="173" spans="1:36" s="9" customFormat="1" ht="15.6" customHeight="1" x14ac:dyDescent="0.25">
      <c r="A173" s="23"/>
      <c r="B173" s="35"/>
      <c r="C173" s="35"/>
      <c r="D173" s="35"/>
      <c r="E173" s="24"/>
      <c r="F173" s="35"/>
      <c r="G173" s="35"/>
      <c r="H173" s="256"/>
      <c r="I173" s="35"/>
      <c r="J173" s="35"/>
      <c r="K173" s="257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8"/>
      <c r="AE173" s="38"/>
      <c r="AF173" s="38"/>
      <c r="AG173" s="38"/>
      <c r="AH173" s="38"/>
      <c r="AI173" s="38"/>
      <c r="AJ173" s="38"/>
    </row>
    <row r="174" spans="1:36" s="9" customFormat="1" ht="15.6" customHeight="1" x14ac:dyDescent="0.25">
      <c r="A174" s="23"/>
      <c r="B174" s="35"/>
      <c r="C174" s="35"/>
      <c r="D174" s="35"/>
      <c r="E174" s="24"/>
      <c r="F174" s="35"/>
      <c r="G174" s="35"/>
      <c r="H174" s="256"/>
      <c r="I174" s="35"/>
      <c r="J174" s="35"/>
      <c r="K174" s="257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8"/>
      <c r="AE174" s="38"/>
      <c r="AF174" s="38"/>
      <c r="AG174" s="38"/>
      <c r="AH174" s="38"/>
      <c r="AI174" s="38"/>
      <c r="AJ174" s="38"/>
    </row>
    <row r="175" spans="1:36" s="9" customFormat="1" ht="15.6" customHeight="1" x14ac:dyDescent="0.25">
      <c r="A175" s="23"/>
      <c r="B175" s="35"/>
      <c r="C175" s="35"/>
      <c r="D175" s="35"/>
      <c r="E175" s="24"/>
      <c r="F175" s="35"/>
      <c r="G175" s="35"/>
      <c r="H175" s="256"/>
      <c r="I175" s="35"/>
      <c r="J175" s="35"/>
      <c r="K175" s="257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8"/>
      <c r="AE175" s="38"/>
      <c r="AF175" s="38"/>
      <c r="AG175" s="38"/>
      <c r="AH175" s="38"/>
      <c r="AI175" s="38"/>
      <c r="AJ175" s="38"/>
    </row>
    <row r="176" spans="1:36" s="9" customFormat="1" ht="15.6" customHeight="1" x14ac:dyDescent="0.25">
      <c r="A176" s="23"/>
      <c r="B176" s="35"/>
      <c r="C176" s="35"/>
      <c r="D176" s="35"/>
      <c r="E176" s="24"/>
      <c r="F176" s="35"/>
      <c r="G176" s="35"/>
      <c r="H176" s="256"/>
      <c r="I176" s="35"/>
      <c r="J176" s="35"/>
      <c r="K176" s="257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8"/>
      <c r="AE176" s="38"/>
      <c r="AF176" s="38"/>
      <c r="AG176" s="38"/>
      <c r="AH176" s="38"/>
      <c r="AI176" s="38"/>
      <c r="AJ176" s="38"/>
    </row>
    <row r="177" spans="1:36" s="9" customFormat="1" ht="15.6" customHeight="1" x14ac:dyDescent="0.25">
      <c r="A177" s="23"/>
      <c r="B177" s="35"/>
      <c r="C177" s="35"/>
      <c r="D177" s="35"/>
      <c r="E177" s="24"/>
      <c r="F177" s="35"/>
      <c r="G177" s="35"/>
      <c r="H177" s="256"/>
      <c r="I177" s="35"/>
      <c r="J177" s="35"/>
      <c r="K177" s="257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8"/>
      <c r="AE177" s="38"/>
      <c r="AF177" s="38"/>
      <c r="AG177" s="38"/>
      <c r="AH177" s="38"/>
      <c r="AI177" s="38"/>
      <c r="AJ177" s="38"/>
    </row>
    <row r="178" spans="1:36" s="9" customFormat="1" ht="15.6" customHeight="1" x14ac:dyDescent="0.25">
      <c r="A178" s="23"/>
      <c r="B178" s="35"/>
      <c r="C178" s="35"/>
      <c r="D178" s="35"/>
      <c r="E178" s="24"/>
      <c r="F178" s="35"/>
      <c r="G178" s="35"/>
      <c r="H178" s="256"/>
      <c r="I178" s="35"/>
      <c r="J178" s="35"/>
      <c r="K178" s="257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8"/>
      <c r="AE178" s="38"/>
      <c r="AF178" s="38"/>
      <c r="AG178" s="38"/>
      <c r="AH178" s="38"/>
      <c r="AI178" s="38"/>
      <c r="AJ178" s="38"/>
    </row>
    <row r="179" spans="1:36" s="9" customFormat="1" ht="15.6" customHeight="1" x14ac:dyDescent="0.25">
      <c r="A179" s="23"/>
      <c r="B179" s="35"/>
      <c r="C179" s="35"/>
      <c r="D179" s="35"/>
      <c r="E179" s="24"/>
      <c r="F179" s="35"/>
      <c r="G179" s="35"/>
      <c r="H179" s="256"/>
      <c r="I179" s="35"/>
      <c r="J179" s="35"/>
      <c r="K179" s="257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8"/>
      <c r="AE179" s="38"/>
      <c r="AF179" s="38"/>
      <c r="AG179" s="38"/>
      <c r="AH179" s="38"/>
      <c r="AI179" s="38"/>
      <c r="AJ179" s="38"/>
    </row>
    <row r="180" spans="1:36" s="9" customFormat="1" ht="15.6" customHeight="1" x14ac:dyDescent="0.25">
      <c r="A180" s="23"/>
      <c r="B180" s="35"/>
      <c r="C180" s="35"/>
      <c r="D180" s="35"/>
      <c r="E180" s="24"/>
      <c r="F180" s="35"/>
      <c r="G180" s="35"/>
      <c r="H180" s="256"/>
      <c r="I180" s="35"/>
      <c r="J180" s="35"/>
      <c r="K180" s="257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8"/>
      <c r="AE180" s="38"/>
      <c r="AF180" s="38"/>
      <c r="AG180" s="38"/>
      <c r="AH180" s="38"/>
      <c r="AI180" s="38"/>
      <c r="AJ180" s="38"/>
    </row>
    <row r="181" spans="1:36" s="9" customFormat="1" ht="15.6" customHeight="1" x14ac:dyDescent="0.25">
      <c r="A181" s="23"/>
      <c r="B181" s="35"/>
      <c r="C181" s="35"/>
      <c r="D181" s="35"/>
      <c r="E181" s="24"/>
      <c r="F181" s="35"/>
      <c r="G181" s="35"/>
      <c r="H181" s="256"/>
      <c r="I181" s="35"/>
      <c r="J181" s="35"/>
      <c r="K181" s="257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8"/>
      <c r="AE181" s="38"/>
      <c r="AF181" s="38"/>
      <c r="AG181" s="38"/>
      <c r="AH181" s="38"/>
      <c r="AI181" s="38"/>
      <c r="AJ181" s="38"/>
    </row>
    <row r="182" spans="1:36" s="9" customFormat="1" ht="15.6" customHeight="1" x14ac:dyDescent="0.25">
      <c r="A182" s="23"/>
      <c r="B182" s="35"/>
      <c r="C182" s="35"/>
      <c r="D182" s="35"/>
      <c r="E182" s="24"/>
      <c r="F182" s="35"/>
      <c r="G182" s="35"/>
      <c r="H182" s="256"/>
      <c r="I182" s="35"/>
      <c r="J182" s="35"/>
      <c r="K182" s="257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8"/>
      <c r="AE182" s="38"/>
      <c r="AF182" s="38"/>
      <c r="AG182" s="38"/>
      <c r="AH182" s="38"/>
      <c r="AI182" s="38"/>
      <c r="AJ182" s="38"/>
    </row>
    <row r="183" spans="1:36" s="9" customFormat="1" ht="15.6" customHeight="1" x14ac:dyDescent="0.25">
      <c r="A183" s="23"/>
      <c r="B183" s="35"/>
      <c r="C183" s="35"/>
      <c r="D183" s="35"/>
      <c r="E183" s="24"/>
      <c r="F183" s="35"/>
      <c r="G183" s="35"/>
      <c r="H183" s="256"/>
      <c r="I183" s="35"/>
      <c r="J183" s="35"/>
      <c r="K183" s="257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8"/>
      <c r="AE183" s="38"/>
      <c r="AF183" s="38"/>
      <c r="AG183" s="38"/>
      <c r="AH183" s="38"/>
      <c r="AI183" s="38"/>
      <c r="AJ183" s="38"/>
    </row>
    <row r="184" spans="1:36" s="9" customFormat="1" ht="15.6" customHeight="1" x14ac:dyDescent="0.25">
      <c r="A184" s="23"/>
      <c r="B184" s="35"/>
      <c r="C184" s="35"/>
      <c r="D184" s="35"/>
      <c r="E184" s="24"/>
      <c r="F184" s="35"/>
      <c r="G184" s="35"/>
      <c r="H184" s="256"/>
      <c r="I184" s="35"/>
      <c r="J184" s="35"/>
      <c r="K184" s="257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8"/>
      <c r="AE184" s="38"/>
      <c r="AF184" s="38"/>
      <c r="AG184" s="38"/>
      <c r="AH184" s="38"/>
      <c r="AI184" s="38"/>
      <c r="AJ184" s="38"/>
    </row>
    <row r="185" spans="1:36" s="9" customFormat="1" ht="15.6" customHeight="1" x14ac:dyDescent="0.25">
      <c r="A185" s="23"/>
      <c r="B185" s="35"/>
      <c r="C185" s="35"/>
      <c r="D185" s="35"/>
      <c r="E185" s="24"/>
      <c r="F185" s="35"/>
      <c r="G185" s="35"/>
      <c r="H185" s="256"/>
      <c r="I185" s="35"/>
      <c r="J185" s="35"/>
      <c r="K185" s="257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8"/>
      <c r="AE185" s="38"/>
      <c r="AF185" s="38"/>
      <c r="AG185" s="38"/>
      <c r="AH185" s="38"/>
      <c r="AI185" s="38"/>
      <c r="AJ185" s="38"/>
    </row>
    <row r="186" spans="1:36" s="9" customFormat="1" ht="15.6" customHeight="1" x14ac:dyDescent="0.25">
      <c r="A186" s="23"/>
      <c r="B186" s="35"/>
      <c r="C186" s="35"/>
      <c r="D186" s="35"/>
      <c r="E186" s="24"/>
      <c r="F186" s="35"/>
      <c r="G186" s="35"/>
      <c r="H186" s="256"/>
      <c r="I186" s="35"/>
      <c r="J186" s="35"/>
      <c r="K186" s="257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8"/>
      <c r="AE186" s="38"/>
      <c r="AF186" s="38"/>
      <c r="AG186" s="38"/>
      <c r="AH186" s="38"/>
      <c r="AI186" s="38"/>
      <c r="AJ186" s="38"/>
    </row>
    <row r="187" spans="1:36" s="9" customFormat="1" ht="15.6" customHeight="1" x14ac:dyDescent="0.25">
      <c r="A187" s="23"/>
      <c r="B187" s="35"/>
      <c r="C187" s="35"/>
      <c r="D187" s="35"/>
      <c r="E187" s="24"/>
      <c r="F187" s="35"/>
      <c r="G187" s="35"/>
      <c r="H187" s="256"/>
      <c r="I187" s="35"/>
      <c r="J187" s="35"/>
      <c r="K187" s="257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8"/>
      <c r="AE187" s="38"/>
      <c r="AF187" s="38"/>
      <c r="AG187" s="38"/>
      <c r="AH187" s="38"/>
      <c r="AI187" s="38"/>
      <c r="AJ187" s="38"/>
    </row>
    <row r="188" spans="1:36" s="9" customFormat="1" ht="15.6" customHeight="1" x14ac:dyDescent="0.25">
      <c r="A188" s="23"/>
      <c r="B188" s="35"/>
      <c r="C188" s="35"/>
      <c r="D188" s="35"/>
      <c r="E188" s="24"/>
      <c r="F188" s="35"/>
      <c r="G188" s="35"/>
      <c r="H188" s="256"/>
      <c r="I188" s="35"/>
      <c r="J188" s="35"/>
      <c r="K188" s="257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8"/>
      <c r="AE188" s="38"/>
      <c r="AF188" s="38"/>
      <c r="AG188" s="38"/>
      <c r="AH188" s="38"/>
      <c r="AI188" s="38"/>
      <c r="AJ188" s="38"/>
    </row>
    <row r="189" spans="1:36" s="9" customFormat="1" ht="15.6" customHeight="1" x14ac:dyDescent="0.25">
      <c r="A189" s="23"/>
      <c r="B189" s="35"/>
      <c r="C189" s="35"/>
      <c r="D189" s="35"/>
      <c r="E189" s="24"/>
      <c r="F189" s="35"/>
      <c r="G189" s="35"/>
      <c r="H189" s="256"/>
      <c r="I189" s="35"/>
      <c r="J189" s="35"/>
      <c r="K189" s="257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8"/>
      <c r="AE189" s="38"/>
      <c r="AF189" s="38"/>
      <c r="AG189" s="38"/>
      <c r="AH189" s="38"/>
      <c r="AI189" s="38"/>
      <c r="AJ189" s="38"/>
    </row>
    <row r="190" spans="1:36" s="9" customFormat="1" ht="15.6" customHeight="1" x14ac:dyDescent="0.25">
      <c r="A190" s="23"/>
      <c r="B190" s="35"/>
      <c r="C190" s="35"/>
      <c r="D190" s="35"/>
      <c r="E190" s="24"/>
      <c r="F190" s="35"/>
      <c r="G190" s="35"/>
      <c r="H190" s="256"/>
      <c r="I190" s="35"/>
      <c r="J190" s="35"/>
      <c r="K190" s="257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8"/>
      <c r="AE190" s="38"/>
      <c r="AF190" s="38"/>
      <c r="AG190" s="38"/>
      <c r="AH190" s="38"/>
      <c r="AI190" s="38"/>
      <c r="AJ190" s="38"/>
    </row>
    <row r="191" spans="1:36" s="9" customFormat="1" ht="15.6" customHeight="1" x14ac:dyDescent="0.25">
      <c r="A191" s="23"/>
      <c r="B191" s="35"/>
      <c r="C191" s="35"/>
      <c r="D191" s="35"/>
      <c r="E191" s="24"/>
      <c r="F191" s="35"/>
      <c r="G191" s="35"/>
      <c r="H191" s="256"/>
      <c r="I191" s="35"/>
      <c r="J191" s="35"/>
      <c r="K191" s="257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8"/>
      <c r="AE191" s="38"/>
      <c r="AF191" s="38"/>
      <c r="AG191" s="38"/>
      <c r="AH191" s="38"/>
      <c r="AI191" s="38"/>
      <c r="AJ191" s="38"/>
    </row>
    <row r="192" spans="1:36" ht="15.6" customHeight="1" x14ac:dyDescent="0.25">
      <c r="AD192" s="38"/>
      <c r="AE192" s="38"/>
      <c r="AF192" s="38"/>
      <c r="AG192" s="38"/>
      <c r="AH192" s="38"/>
      <c r="AI192" s="38"/>
      <c r="AJ192" s="38"/>
    </row>
  </sheetData>
  <sortState xmlns:xlrd2="http://schemas.microsoft.com/office/spreadsheetml/2017/richdata2" ref="B25:AC26">
    <sortCondition ref="B25:B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6</vt:i4>
      </vt:variant>
    </vt:vector>
  </HeadingPairs>
  <TitlesOfParts>
    <vt:vector size="6" baseType="lpstr">
      <vt:lpstr>MSU</vt:lpstr>
      <vt:lpstr>Taul2</vt:lpstr>
      <vt:lpstr>Taul1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2023-10-07T07:19:57Z</dcterms:modified>
</cp:coreProperties>
</file>